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tabRatio="929" activeTab="1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<sst xmlns="http://schemas.openxmlformats.org/spreadsheetml/2006/main" count="329" uniqueCount="247">
  <si>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</si>
  <si>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</si>
  <si>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</si>
  <si>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</si>
  <si>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</si>
  <si>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</si>
  <si>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</si>
  <si>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</si>
  <si>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</si>
  <si>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</si>
  <si>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</si>
  <si>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</si>
  <si>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</si>
  <si>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</si>
  <si>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</si>
  <si>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</si>
  <si>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</si>
  <si>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</si>
  <si>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</si>
  <si>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</si>
  <si>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</si>
  <si>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</si>
  <si>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</si>
  <si>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</si>
  <si>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</si>
  <si>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</si>
  <si>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</si>
  <si>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</si>
  <si>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</si>
  <si>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</si>
  <si>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</si>
  <si>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</si>
  <si>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</si>
  <si>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</si>
  <si>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</si>
  <si>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</si>
  <si>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</si>
  <si>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</si>
  <si>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</si>
  <si>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</si>
  <si>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</si>
  <si>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</si>
  <si>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</si>
  <si>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</si>
  <si>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</si>
  <si>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</si>
  <si>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</si>
  <si>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</si>
  <si>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</si>
  <si>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</si>
  <si>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</si>
  <si>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</si>
  <si>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</si>
  <si>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</si>
  <si>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</si>
  <si>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</si>
  <si>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</si>
  <si>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</si>
  <si>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</si>
  <si>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</si>
  <si>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</si>
  <si>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</si>
  <si>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</si>
  <si>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</si>
  <si>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</si>
  <si>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</si>
  <si>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</si>
  <si>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</si>
  <si>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</si>
  <si>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</si>
  <si>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</si>
  <si>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</si>
  <si>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</si>
  <si>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</si>
  <si>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</si>
  <si>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</si>
  <si>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</si>
  <si>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</si>
  <si>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</si>
  <si>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</si>
  <si>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</si>
  <si>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</si>
  <si>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</si>
  <si>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</si>
  <si>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</si>
  <si>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</si>
  <si>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</si>
  <si>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</si>
  <si>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</si>
  <si>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</si>
  <si>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</si>
  <si>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</si>
  <si>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</si>
  <si>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</si>
  <si>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</si>
  <si>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</si>
  <si>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</si>
  <si>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</si>
  <si>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</si>
  <si>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</si>
  <si>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</si>
  <si>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</si>
  <si>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</si>
  <si>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</si>
  <si>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</si>
  <si>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</si>
  <si>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</si>
  <si>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</si>
  <si>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</si>
  <si>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</si>
  <si>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</si>
  <si>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</si>
  <si>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</si>
  <si>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</si>
  <si>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</si>
  <si>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</si>
  <si>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</si>
  <si>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</si>
  <si>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</si>
  <si>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</si>
  <si>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</si>
  <si>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</si>
  <si>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</si>
  <si>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</si>
  <si>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</si>
  <si>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</si>
  <si>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</si>
  <si>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</si>
  <si>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</si>
  <si>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</si>
  <si>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</si>
  <si>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</si>
  <si>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</si>
  <si>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</si>
  <si>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</si>
  <si>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</si>
  <si>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</si>
  <si>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</si>
  <si>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</si>
  <si>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</si>
  <si>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</si>
  <si>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</si>
  <si>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</si>
  <si>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</si>
  <si>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</si>
  <si>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</si>
  <si>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</si>
  <si>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</si>
  <si>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</si>
  <si>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</si>
  <si>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</si>
  <si>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</si>
  <si>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</si>
  <si>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</si>
  <si>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</si>
  <si>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</si>
  <si>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</si>
  <si>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</si>
  <si>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</si>
  <si>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</si>
  <si>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</si>
  <si>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</si>
  <si>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</si>
  <si>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</si>
  <si>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</si>
  <si>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</si>
  <si>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</si>
  <si>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</si>
  <si>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</si>
  <si>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</si>
  <si>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</si>
  <si>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</si>
  <si>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</si>
  <si>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</si>
  <si>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</si>
  <si>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</si>
  <si>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</si>
  <si>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</si>
  <si>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</si>
  <si>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</si>
  <si>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</si>
  <si>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</si>
  <si>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</si>
  <si>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</si>
  <si>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</si>
  <si>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</si>
  <si>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</si>
  <si>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</si>
  <si>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</si>
  <si>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</si>
  <si>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</si>
  <si>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</si>
  <si>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</si>
  <si>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</si>
  <si>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</si>
  <si>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</si>
  <si>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</si>
  <si>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</si>
  <si>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</si>
  <si>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</si>
  <si>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</si>
  <si>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</si>
  <si>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</si>
  <si>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</si>
  <si>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</si>
  <si>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</si>
  <si>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</si>
  <si>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</si>
  <si>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</si>
  <si>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</si>
  <si>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</si>
  <si>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</si>
  <si>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</si>
  <si>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</si>
  <si>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</si>
  <si>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</si>
  <si>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</si>
  <si>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</si>
  <si>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</si>
  <si>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</si>
  <si>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</si>
  <si>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</si>
  <si>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</si>
  <si>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</si>
  <si>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</si>
  <si>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</si>
  <si>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</si>
  <si>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</si>
  <si>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</si>
  <si>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</si>
  <si>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</si>
  <si>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</si>
  <si>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</si>
  <si>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</si>
  <si>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</si>
  <si>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</si>
  <si>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</si>
  <si>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</si>
  <si>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</si>
  <si>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</si>
  <si>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</si>
  <si>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</si>
  <si>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</si>
  <si>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სს "ბბ დაზღვევა"</t>
  </si>
  <si>
    <t>მზღვეველი:  სს "ბბ დაზღვევა"</t>
  </si>
  <si>
    <t>ანგარიშგების თარიღი: 30/09/2021</t>
  </si>
  <si>
    <t>ანგარიშგების პერიოდი: 01/01/2021-30/09/2021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</si>
</sst>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/>
      <right style="thin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56" borderId="18" xfId="0" applyFont="1" applyFill="1" applyBorder="1" applyAlignment="1">
      <alignment vertical="center" wrapText="1"/>
    </xf>
    <xf numFmtId="49" fontId="81" fillId="71" borderId="35" xfId="434" applyNumberFormat="1" applyFont="1" applyFill="1" applyBorder="1" applyAlignment="1">
      <alignment horizontal="center" vertical="center"/>
      <protection/>
    </xf>
    <xf numFmtId="169" fontId="78" fillId="72" borderId="36" xfId="274" applyNumberFormat="1" applyFont="1" applyFill="1" applyBorder="1" applyAlignment="1">
      <alignment vertical="center" wrapText="1"/>
    </xf>
    <xf numFmtId="169" fontId="78" fillId="56" borderId="37" xfId="274" applyNumberFormat="1" applyFont="1" applyFill="1" applyBorder="1" applyAlignment="1">
      <alignment horizontal="center"/>
    </xf>
    <xf numFmtId="169" fontId="78" fillId="56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71" borderId="42" xfId="434" applyNumberFormat="1" applyFont="1" applyFill="1" applyBorder="1" applyAlignment="1">
      <alignment horizontal="center" vertical="center"/>
      <protection/>
    </xf>
    <xf numFmtId="169" fontId="78" fillId="72" borderId="43" xfId="274" applyNumberFormat="1" applyFont="1" applyFill="1" applyBorder="1" applyAlignment="1">
      <alignment vertical="center" wrapText="1"/>
    </xf>
    <xf numFmtId="169" fontId="80" fillId="73" borderId="44" xfId="274" applyNumberFormat="1" applyFont="1" applyFill="1" applyBorder="1" applyAlignment="1" applyProtection="1">
      <alignment vertical="center" wrapText="1"/>
      <protection locked="0"/>
    </xf>
    <xf numFmtId="169" fontId="80" fillId="73" borderId="37" xfId="274" applyNumberFormat="1" applyFont="1" applyFill="1" applyBorder="1" applyAlignment="1" applyProtection="1">
      <alignment vertical="center" wrapText="1"/>
      <protection locked="0"/>
    </xf>
    <xf numFmtId="169" fontId="80" fillId="73" borderId="45" xfId="274" applyNumberFormat="1" applyFont="1" applyFill="1" applyBorder="1" applyAlignment="1" applyProtection="1">
      <alignment vertical="center" wrapText="1"/>
      <protection locked="0"/>
    </xf>
    <xf numFmtId="169" fontId="80" fillId="73" borderId="46" xfId="274" applyNumberFormat="1" applyFont="1" applyFill="1" applyBorder="1" applyAlignment="1" applyProtection="1">
      <alignment vertical="center" wrapText="1"/>
      <protection locked="0"/>
    </xf>
    <xf numFmtId="169" fontId="80" fillId="73" borderId="47" xfId="274" applyNumberFormat="1" applyFont="1" applyFill="1" applyBorder="1" applyAlignment="1" applyProtection="1">
      <alignment vertical="center" wrapText="1"/>
      <protection locked="0"/>
    </xf>
    <xf numFmtId="169" fontId="80" fillId="73" borderId="48" xfId="274" applyNumberFormat="1" applyFont="1" applyFill="1" applyBorder="1" applyAlignment="1" applyProtection="1">
      <alignment vertical="center" wrapText="1"/>
      <protection locked="0"/>
    </xf>
    <xf numFmtId="169" fontId="80" fillId="73" borderId="34" xfId="274" applyNumberFormat="1" applyFont="1" applyFill="1" applyBorder="1" applyAlignment="1" applyProtection="1">
      <alignment vertical="center" wrapText="1"/>
      <protection locked="0"/>
    </xf>
    <xf numFmtId="169" fontId="78" fillId="72" borderId="42" xfId="274" applyNumberFormat="1" applyFont="1" applyFill="1" applyBorder="1" applyAlignment="1">
      <alignment vertical="center" wrapText="1"/>
    </xf>
    <xf numFmtId="169" fontId="78" fillId="56" borderId="35" xfId="274" applyNumberFormat="1" applyFont="1" applyFill="1" applyBorder="1" applyAlignment="1">
      <alignment horizontal="center"/>
    </xf>
    <xf numFmtId="169" fontId="78" fillId="0" borderId="49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/>
    </xf>
    <xf numFmtId="169" fontId="78" fillId="0" borderId="37" xfId="274" applyNumberFormat="1" applyFont="1" applyBorder="1" applyAlignment="1" applyProtection="1">
      <alignment vertical="center"/>
      <protection locked="0"/>
    </xf>
    <xf numFmtId="169" fontId="78" fillId="56" borderId="37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2" borderId="36" xfId="274" applyNumberFormat="1" applyFont="1" applyFill="1" applyBorder="1" applyAlignment="1">
      <alignment vertical="center"/>
    </xf>
    <xf numFmtId="169" fontId="78" fillId="0" borderId="49" xfId="274" applyNumberFormat="1" applyFont="1" applyFill="1" applyBorder="1" applyAlignment="1">
      <alignment vertic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49" xfId="274" applyNumberFormat="1" applyFont="1" applyFill="1" applyBorder="1" applyAlignment="1">
      <alignment horizontal="center" vertical="center"/>
    </xf>
    <xf numFmtId="169" fontId="78" fillId="74" borderId="35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9" xfId="274" applyNumberFormat="1" applyFont="1" applyBorder="1" applyAlignment="1" applyProtection="1">
      <alignment vertical="center" wrapText="1"/>
      <protection locked="0"/>
    </xf>
    <xf numFmtId="169" fontId="78" fillId="0" borderId="50" xfId="274" applyNumberFormat="1" applyFont="1" applyBorder="1" applyAlignment="1" applyProtection="1">
      <alignment vertical="center" wrapText="1"/>
      <protection locked="0"/>
    </xf>
    <xf numFmtId="169" fontId="78" fillId="0" borderId="40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51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52" xfId="274" applyNumberFormat="1" applyFont="1" applyFill="1" applyBorder="1" applyAlignment="1">
      <alignment vertical="center" wrapText="1"/>
    </xf>
    <xf numFmtId="169" fontId="78" fillId="72" borderId="35" xfId="274" applyNumberFormat="1" applyFont="1" applyFill="1" applyBorder="1" applyAlignment="1">
      <alignment wrapText="1"/>
    </xf>
    <xf numFmtId="169" fontId="78" fillId="72" borderId="37" xfId="274" applyNumberFormat="1" applyFont="1" applyFill="1" applyBorder="1" applyAlignment="1">
      <alignment wrapText="1"/>
    </xf>
    <xf numFmtId="169" fontId="78" fillId="72" borderId="38" xfId="274" applyNumberFormat="1" applyFont="1" applyFill="1" applyBorder="1" applyAlignment="1">
      <alignment wrapText="1"/>
    </xf>
    <xf numFmtId="169" fontId="78" fillId="72" borderId="39" xfId="274" applyNumberFormat="1" applyFont="1" applyFill="1" applyBorder="1" applyAlignment="1">
      <alignment wrapText="1"/>
    </xf>
    <xf numFmtId="169" fontId="78" fillId="72" borderId="49" xfId="274" applyNumberFormat="1" applyFont="1" applyFill="1" applyBorder="1" applyAlignment="1">
      <alignment wrapText="1"/>
    </xf>
    <xf numFmtId="169" fontId="78" fillId="72" borderId="50" xfId="274" applyNumberFormat="1" applyFont="1" applyFill="1" applyBorder="1" applyAlignment="1">
      <alignment wrapText="1"/>
    </xf>
    <xf numFmtId="169" fontId="78" fillId="72" borderId="41" xfId="274" applyNumberFormat="1" applyFont="1" applyFill="1" applyBorder="1" applyAlignment="1">
      <alignment wrapText="1"/>
    </xf>
    <xf numFmtId="169" fontId="78" fillId="72" borderId="5" xfId="274" applyNumberFormat="1" applyFont="1" applyFill="1" applyBorder="1" applyAlignment="1">
      <alignment wrapText="1"/>
    </xf>
    <xf numFmtId="169" fontId="78" fillId="72" borderId="52" xfId="274" applyNumberFormat="1" applyFont="1" applyFill="1" applyBorder="1" applyAlignment="1">
      <alignment wrapText="1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56" borderId="35" xfId="274" applyNumberFormat="1" applyFont="1" applyFill="1" applyBorder="1" applyAlignment="1">
      <alignment wrapText="1"/>
    </xf>
    <xf numFmtId="169" fontId="78" fillId="56" borderId="37" xfId="274" applyNumberFormat="1" applyFont="1" applyFill="1" applyBorder="1" applyAlignment="1">
      <alignment wrapText="1"/>
    </xf>
    <xf numFmtId="169" fontId="78" fillId="56" borderId="38" xfId="274" applyNumberFormat="1" applyFont="1" applyFill="1" applyBorder="1" applyAlignment="1">
      <alignment wrapText="1"/>
    </xf>
    <xf numFmtId="169" fontId="78" fillId="72" borderId="35" xfId="274" applyNumberFormat="1" applyFont="1" applyFill="1" applyBorder="1" applyAlignment="1">
      <alignment vertical="center" wrapText="1"/>
    </xf>
    <xf numFmtId="169" fontId="78" fillId="72" borderId="37" xfId="274" applyNumberFormat="1" applyFont="1" applyFill="1" applyBorder="1" applyAlignment="1">
      <alignment vertical="center" wrapText="1"/>
    </xf>
    <xf numFmtId="169" fontId="78" fillId="72" borderId="38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52" xfId="274" applyNumberFormat="1" applyFont="1" applyBorder="1" applyAlignment="1" applyProtection="1">
      <alignment vertical="center" wrapText="1"/>
      <protection locked="0"/>
    </xf>
    <xf numFmtId="169" fontId="78" fillId="0" borderId="39" xfId="274" applyNumberFormat="1" applyFont="1" applyFill="1" applyBorder="1" applyAlignment="1">
      <alignment vertical="center" wrapText="1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50" xfId="274" applyNumberFormat="1" applyFont="1" applyFill="1" applyBorder="1" applyAlignment="1">
      <alignment vertical="center" wrapText="1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80" fillId="73" borderId="53" xfId="274" applyNumberFormat="1" applyFont="1" applyFill="1" applyBorder="1" applyAlignment="1" applyProtection="1">
      <alignment vertical="center" wrapText="1"/>
      <protection locked="0"/>
    </xf>
    <xf numFmtId="169" fontId="78" fillId="70" borderId="40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51" xfId="442" applyNumberFormat="1" applyFont="1" applyFill="1" applyBorder="1">
      <alignment/>
      <protection/>
    </xf>
    <xf numFmtId="169" fontId="78" fillId="70" borderId="39" xfId="442" applyNumberFormat="1" applyFont="1" applyFill="1" applyBorder="1">
      <alignment/>
      <protection/>
    </xf>
    <xf numFmtId="169" fontId="78" fillId="70" borderId="49" xfId="442" applyNumberFormat="1" applyFont="1" applyFill="1" applyBorder="1">
      <alignment/>
      <protection/>
    </xf>
    <xf numFmtId="169" fontId="78" fillId="70" borderId="50" xfId="442" applyNumberFormat="1" applyFont="1" applyFill="1" applyBorder="1">
      <alignment/>
      <protection/>
    </xf>
    <xf numFmtId="169" fontId="78" fillId="70" borderId="41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69" fontId="3" fillId="56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2" xfId="373" applyFont="1" applyFill="1" applyBorder="1" applyAlignment="1">
      <alignment horizontal="center" vertical="center"/>
      <protection/>
    </xf>
    <xf numFmtId="0" fontId="81" fillId="56" borderId="62" xfId="373" applyFont="1" applyFill="1" applyBorder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2" fillId="0" borderId="0" xfId="0" applyNumberFormat="1" applyFont="1" applyAlignment="1" applyProtection="1">
      <alignment vertical="center"/>
      <protection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59" xfId="188" applyNumberFormat="1" applyFont="1" applyFill="1" applyBorder="1" applyAlignment="1">
      <alignment horizontal="right" vertical="center"/>
    </xf>
    <xf numFmtId="169" fontId="81" fillId="56" borderId="68" xfId="188" applyNumberFormat="1" applyFont="1" applyFill="1" applyBorder="1" applyAlignment="1">
      <alignment horizontal="right" vertical="center"/>
    </xf>
    <xf numFmtId="169" fontId="3" fillId="56" borderId="59" xfId="175" applyNumberFormat="1" applyFont="1" applyFill="1" applyBorder="1" applyAlignment="1">
      <alignment horizontal="right" vertical="center"/>
    </xf>
    <xf numFmtId="169" fontId="78" fillId="0" borderId="39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Border="1" applyAlignment="1" applyProtection="1">
      <alignment horizontal="center" vertical="center"/>
      <protection locked="0"/>
    </xf>
    <xf numFmtId="169" fontId="78" fillId="0" borderId="40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horizontal="center" vertical="center"/>
      <protection locked="0"/>
    </xf>
    <xf numFmtId="169" fontId="78" fillId="0" borderId="41" xfId="274" applyNumberFormat="1" applyFont="1" applyFill="1" applyBorder="1" applyAlignment="1">
      <alignment vertical="center"/>
    </xf>
    <xf numFmtId="169" fontId="78" fillId="72" borderId="35" xfId="274" applyNumberFormat="1" applyFont="1" applyFill="1" applyBorder="1" applyAlignment="1">
      <alignment/>
    </xf>
    <xf numFmtId="169" fontId="78" fillId="72" borderId="37" xfId="274" applyNumberFormat="1" applyFont="1" applyFill="1" applyBorder="1" applyAlignment="1">
      <alignment horizontal="center"/>
    </xf>
    <xf numFmtId="169" fontId="78" fillId="74" borderId="35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72" borderId="39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 horizontal="center"/>
    </xf>
    <xf numFmtId="169" fontId="78" fillId="72" borderId="41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 horizontal="center"/>
    </xf>
    <xf numFmtId="169" fontId="78" fillId="0" borderId="35" xfId="274" applyNumberFormat="1" applyFont="1" applyBorder="1" applyAlignment="1" applyProtection="1">
      <alignment vertical="center"/>
      <protection locked="0"/>
    </xf>
    <xf numFmtId="169" fontId="78" fillId="0" borderId="37" xfId="274" applyNumberFormat="1" applyFont="1" applyBorder="1" applyAlignment="1" applyProtection="1">
      <alignment horizontal="center" vertical="center"/>
      <protection locked="0"/>
    </xf>
    <xf numFmtId="169" fontId="78" fillId="70" borderId="5" xfId="442" applyNumberFormat="1" applyFont="1" applyFill="1" applyBorder="1" applyAlignment="1">
      <alignment horizontal="center"/>
      <protection/>
    </xf>
    <xf numFmtId="169" fontId="78" fillId="56" borderId="35" xfId="274" applyNumberFormat="1" applyFont="1" applyFill="1" applyBorder="1" applyAlignment="1">
      <alignment/>
    </xf>
    <xf numFmtId="169" fontId="78" fillId="56" borderId="38" xfId="274" applyNumberFormat="1" applyFont="1" applyFill="1" applyBorder="1" applyAlignment="1">
      <alignment/>
    </xf>
    <xf numFmtId="169" fontId="78" fillId="70" borderId="18" xfId="442" applyNumberFormat="1" applyFont="1" applyFill="1" applyBorder="1" applyAlignment="1">
      <alignment horizontal="center"/>
      <protection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horizontal="center" vertical="center"/>
      <protection locked="0"/>
    </xf>
    <xf numFmtId="169" fontId="78" fillId="72" borderId="42" xfId="274" applyNumberFormat="1" applyFont="1" applyFill="1" applyBorder="1" applyAlignment="1">
      <alignment vertical="center"/>
    </xf>
    <xf numFmtId="169" fontId="78" fillId="72" borderId="48" xfId="274" applyNumberFormat="1" applyFont="1" applyFill="1" applyBorder="1" applyAlignment="1">
      <alignment vertical="center" wrapText="1"/>
    </xf>
    <xf numFmtId="169" fontId="78" fillId="72" borderId="36" xfId="274" applyNumberFormat="1" applyFont="1" applyFill="1" applyBorder="1" applyAlignment="1">
      <alignment horizontal="center" vertical="center"/>
    </xf>
    <xf numFmtId="169" fontId="78" fillId="70" borderId="49" xfId="442" applyNumberFormat="1" applyFont="1" applyFill="1" applyBorder="1" applyAlignment="1">
      <alignment horizontal="center"/>
      <protection/>
    </xf>
    <xf numFmtId="169" fontId="78" fillId="72" borderId="3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horizontal="center" vertical="center"/>
    </xf>
    <xf numFmtId="169" fontId="78" fillId="0" borderId="39" xfId="274" applyNumberFormat="1" applyFont="1" applyFill="1" applyBorder="1" applyAlignment="1">
      <alignment vertical="center"/>
    </xf>
    <xf numFmtId="169" fontId="80" fillId="73" borderId="69" xfId="274" applyNumberFormat="1" applyFont="1" applyFill="1" applyBorder="1" applyAlignment="1" applyProtection="1">
      <alignment vertical="center" wrapText="1"/>
      <protection locked="0"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3" fillId="0" borderId="70" xfId="373" applyFont="1" applyBorder="1" applyAlignment="1">
      <alignment horizontal="center" vertical="center"/>
      <protection/>
    </xf>
    <xf numFmtId="0" fontId="3" fillId="0" borderId="71" xfId="440" applyFont="1" applyBorder="1" applyAlignment="1">
      <alignment horizontal="left" vertical="center"/>
      <protection/>
    </xf>
    <xf numFmtId="169" fontId="3" fillId="56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2" xfId="440" applyFont="1" applyBorder="1" applyAlignment="1">
      <alignment horizontal="left" vertical="center"/>
      <protection/>
    </xf>
    <xf numFmtId="0" fontId="3" fillId="0" borderId="72" xfId="440" applyFont="1" applyBorder="1" applyAlignment="1">
      <alignment horizontal="left" vertical="center" wrapText="1"/>
      <protection/>
    </xf>
    <xf numFmtId="0" fontId="3" fillId="0" borderId="72" xfId="440" applyFont="1" applyBorder="1" applyAlignment="1">
      <alignment vertical="center" wrapText="1"/>
      <protection/>
    </xf>
    <xf numFmtId="0" fontId="3" fillId="0" borderId="72" xfId="373" applyFont="1" applyBorder="1" applyAlignment="1">
      <alignment horizontal="left" vertical="center"/>
      <protection/>
    </xf>
    <xf numFmtId="0" fontId="12" fillId="56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6" fontId="3" fillId="0" borderId="0" xfId="373" applyNumberFormat="1" applyFont="1" applyAlignment="1">
      <alignment vertical="center"/>
      <protection/>
    </xf>
    <xf numFmtId="0" fontId="3" fillId="0" borderId="71" xfId="373" applyFont="1" applyBorder="1" applyAlignment="1">
      <alignment vertical="center"/>
      <protection/>
    </xf>
    <xf numFmtId="0" fontId="3" fillId="0" borderId="72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440" applyFont="1" applyBorder="1" applyAlignment="1">
      <alignment horizontal="left" vertical="center"/>
      <protection/>
    </xf>
    <xf numFmtId="169" fontId="2" fillId="56" borderId="71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2" xfId="629" applyFont="1" applyBorder="1" applyAlignment="1">
      <alignment horizontal="left" vertical="center"/>
      <protection/>
    </xf>
    <xf numFmtId="169" fontId="2" fillId="56" borderId="72" xfId="175" applyNumberFormat="1" applyFont="1" applyFill="1" applyBorder="1" applyAlignment="1">
      <alignment horizontal="right" vertical="center"/>
    </xf>
    <xf numFmtId="0" fontId="2" fillId="0" borderId="72" xfId="440" applyFont="1" applyBorder="1" applyAlignment="1">
      <alignment horizontal="left" vertical="center"/>
      <protection/>
    </xf>
    <xf numFmtId="0" fontId="2" fillId="0" borderId="72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69" fontId="3" fillId="56" borderId="72" xfId="175" applyNumberFormat="1" applyFont="1" applyFill="1" applyBorder="1" applyAlignment="1">
      <alignment horizontal="right" vertical="center"/>
    </xf>
    <xf numFmtId="0" fontId="3" fillId="56" borderId="61" xfId="440" applyFont="1" applyFill="1" applyBorder="1" applyAlignment="1">
      <alignment horizontal="center" vertical="center"/>
      <protection/>
    </xf>
    <xf numFmtId="0" fontId="3" fillId="56" borderId="61" xfId="440" applyFont="1" applyFill="1" applyBorder="1" applyAlignment="1">
      <alignment vertical="center"/>
      <protection/>
    </xf>
    <xf numFmtId="169" fontId="3" fillId="56" borderId="73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6" fontId="3" fillId="0" borderId="0" xfId="0" applyNumberFormat="1" applyFont="1" applyAlignment="1">
      <alignment vertical="center"/>
    </xf>
    <xf numFmtId="0" fontId="3" fillId="0" borderId="0" xfId="440" applyFont="1" applyAlignment="1">
      <alignment horizontal="left" vertical="center" wrapText="1"/>
      <protection/>
    </xf>
    <xf numFmtId="169" fontId="3" fillId="0" borderId="0" xfId="175" applyNumberFormat="1" applyFont="1" applyFill="1" applyBorder="1" applyAlignment="1">
      <alignment horizontal="right" vertical="center"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65" xfId="440" applyFont="1" applyFill="1" applyBorder="1" applyAlignment="1">
      <alignment vertical="center"/>
      <protection/>
    </xf>
    <xf numFmtId="169" fontId="3" fillId="56" borderId="65" xfId="175" applyNumberFormat="1" applyFont="1" applyFill="1" applyBorder="1" applyAlignment="1">
      <alignment horizontal="right" vertical="center"/>
    </xf>
    <xf numFmtId="0" fontId="2" fillId="0" borderId="71" xfId="629" applyFont="1" applyBorder="1" applyAlignment="1">
      <alignment horizontal="left" vertical="center"/>
      <protection/>
    </xf>
    <xf numFmtId="0" fontId="3" fillId="56" borderId="61" xfId="0" applyFont="1" applyFill="1" applyBorder="1" applyAlignment="1">
      <alignment horizontal="center" vertical="center"/>
    </xf>
    <xf numFmtId="0" fontId="3" fillId="56" borderId="73" xfId="440" applyFont="1" applyFill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73" xfId="440" applyFont="1" applyBorder="1" applyAlignment="1">
      <alignment horizontal="left" vertical="center"/>
      <protection/>
    </xf>
    <xf numFmtId="169" fontId="2" fillId="56" borderId="73" xfId="17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69" fontId="2" fillId="0" borderId="0" xfId="175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169" fontId="3" fillId="56" borderId="71" xfId="175" applyNumberFormat="1" applyFont="1" applyFill="1" applyBorder="1" applyAlignment="1">
      <alignment horizontal="right" vertical="center"/>
    </xf>
    <xf numFmtId="0" fontId="2" fillId="56" borderId="74" xfId="0" applyFont="1" applyFill="1" applyBorder="1" applyAlignment="1">
      <alignment horizontal="center" vertical="center" textRotation="90" wrapText="1"/>
    </xf>
    <xf numFmtId="169" fontId="80" fillId="74" borderId="75" xfId="274" applyNumberFormat="1" applyFont="1" applyFill="1" applyBorder="1" applyAlignment="1">
      <alignment wrapText="1"/>
    </xf>
    <xf numFmtId="2" fontId="2" fillId="0" borderId="76" xfId="373" applyNumberFormat="1" applyFont="1" applyBorder="1" applyAlignment="1">
      <alignment vertical="center" wrapText="1"/>
      <protection/>
    </xf>
    <xf numFmtId="2" fontId="2" fillId="0" borderId="77" xfId="373" applyNumberFormat="1" applyFont="1" applyBorder="1" applyAlignment="1">
      <alignment vertical="center" wrapText="1"/>
      <protection/>
    </xf>
    <xf numFmtId="2" fontId="2" fillId="0" borderId="78" xfId="373" applyNumberFormat="1" applyFont="1" applyBorder="1" applyAlignment="1">
      <alignment vertical="center" wrapText="1"/>
      <protection/>
    </xf>
    <xf numFmtId="0" fontId="2" fillId="70" borderId="76" xfId="434" applyFont="1" applyFill="1" applyBorder="1" applyAlignment="1">
      <alignment vertical="center" wrapText="1"/>
      <protection/>
    </xf>
    <xf numFmtId="2" fontId="2" fillId="70" borderId="78" xfId="434" applyNumberFormat="1" applyFont="1" applyFill="1" applyBorder="1" applyAlignment="1">
      <alignment vertical="center" wrapText="1"/>
      <protection/>
    </xf>
    <xf numFmtId="0" fontId="2" fillId="70" borderId="78" xfId="434" applyFont="1" applyFill="1" applyBorder="1" applyAlignment="1">
      <alignment vertical="center" wrapText="1"/>
      <protection/>
    </xf>
    <xf numFmtId="0" fontId="2" fillId="70" borderId="77" xfId="434" applyFont="1" applyFill="1" applyBorder="1" applyAlignment="1">
      <alignment vertical="center" wrapText="1"/>
      <protection/>
    </xf>
    <xf numFmtId="169" fontId="80" fillId="74" borderId="79" xfId="274" applyNumberFormat="1" applyFont="1" applyFill="1" applyBorder="1" applyAlignment="1">
      <alignment wrapText="1"/>
    </xf>
    <xf numFmtId="2" fontId="2" fillId="70" borderId="76" xfId="434" applyNumberFormat="1" applyFont="1" applyFill="1" applyBorder="1" applyAlignment="1">
      <alignment vertical="center" wrapText="1"/>
      <protection/>
    </xf>
    <xf numFmtId="0" fontId="2" fillId="70" borderId="76" xfId="434" applyFont="1" applyFill="1" applyBorder="1" applyAlignment="1">
      <alignment wrapText="1"/>
      <protection/>
    </xf>
    <xf numFmtId="0" fontId="2" fillId="70" borderId="78" xfId="434" applyFont="1" applyFill="1" applyBorder="1" applyAlignment="1">
      <alignment wrapText="1"/>
      <protection/>
    </xf>
    <xf numFmtId="0" fontId="2" fillId="70" borderId="76" xfId="434" applyFont="1" applyFill="1" applyBorder="1" applyAlignment="1">
      <alignment horizontal="left" wrapText="1"/>
      <protection/>
    </xf>
    <xf numFmtId="0" fontId="2" fillId="0" borderId="77" xfId="434" applyFont="1" applyBorder="1" applyAlignment="1">
      <alignment wrapText="1"/>
      <protection/>
    </xf>
    <xf numFmtId="0" fontId="2" fillId="0" borderId="78" xfId="434" applyFont="1" applyBorder="1" applyAlignment="1">
      <alignment wrapText="1"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0" applyFont="1" applyAlignment="1">
      <alignment horizontal="center" vertical="center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34" xfId="0" applyFont="1" applyFill="1" applyBorder="1" applyAlignment="1">
      <alignment horizontal="center" vertical="center" textRotation="90" wrapText="1"/>
    </xf>
    <xf numFmtId="0" fontId="3" fillId="56" borderId="46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80" xfId="442" applyFont="1" applyFill="1" applyBorder="1" applyAlignment="1">
      <alignment horizontal="center" vertical="center" textRotation="90"/>
      <protection/>
    </xf>
    <xf numFmtId="0" fontId="3" fillId="75" borderId="42" xfId="442" applyFont="1" applyFill="1" applyBorder="1" applyAlignment="1">
      <alignment horizontal="center" vertical="center" textRotation="90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82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3" fillId="75" borderId="83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3" fillId="56" borderId="84" xfId="0" applyFont="1" applyFill="1" applyBorder="1" applyAlignment="1">
      <alignment horizontal="center" vertical="center" wrapText="1"/>
    </xf>
    <xf numFmtId="0" fontId="3" fillId="75" borderId="85" xfId="0" applyFont="1" applyFill="1" applyBorder="1" applyAlignment="1">
      <alignment horizontal="center" vertical="center" wrapText="1"/>
    </xf>
    <xf numFmtId="0" fontId="3" fillId="71" borderId="46" xfId="0" applyFont="1" applyFill="1" applyBorder="1" applyAlignment="1">
      <alignment horizontal="center" vertical="center" wrapText="1"/>
    </xf>
    <xf numFmtId="0" fontId="3" fillId="71" borderId="18" xfId="0" applyFont="1" applyFill="1" applyBorder="1" applyAlignment="1">
      <alignment horizontal="center" vertical="center" wrapText="1"/>
    </xf>
    <xf numFmtId="0" fontId="3" fillId="71" borderId="34" xfId="0" applyFont="1" applyFill="1" applyBorder="1" applyAlignment="1">
      <alignment horizontal="center" vertical="center" wrapText="1"/>
    </xf>
    <xf numFmtId="0" fontId="78" fillId="56" borderId="5" xfId="0" applyFont="1" applyFill="1" applyBorder="1" applyAlignment="1">
      <alignment horizontal="center" vertical="center" textRotation="90" wrapText="1"/>
    </xf>
    <xf numFmtId="0" fontId="78" fillId="56" borderId="86" xfId="0" applyFont="1" applyFill="1" applyBorder="1" applyAlignment="1">
      <alignment horizontal="center" vertical="center" textRotation="90" wrapText="1"/>
    </xf>
    <xf numFmtId="0" fontId="3" fillId="56" borderId="87" xfId="442" applyFont="1" applyFill="1" applyBorder="1" applyAlignment="1">
      <alignment horizontal="center" vertical="center" wrapText="1"/>
      <protection/>
    </xf>
    <xf numFmtId="0" fontId="3" fillId="56" borderId="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46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75" borderId="85" xfId="0" applyNumberFormat="1" applyFont="1" applyFill="1" applyBorder="1" applyAlignment="1" applyProtection="1">
      <alignment horizontal="center" vertical="center" wrapText="1"/>
      <protection/>
    </xf>
    <xf numFmtId="0" fontId="78" fillId="56" borderId="51" xfId="0" applyFont="1" applyFill="1" applyBorder="1" applyAlignment="1" applyProtection="1">
      <alignment horizontal="center" vertical="center" textRotation="90" wrapText="1"/>
      <protection/>
    </xf>
    <xf numFmtId="0" fontId="78" fillId="56" borderId="88" xfId="0" applyFont="1" applyFill="1" applyBorder="1" applyAlignment="1" applyProtection="1">
      <alignment horizontal="center" vertical="center" textRotation="90" wrapText="1"/>
      <protection/>
    </xf>
    <xf numFmtId="0" fontId="3" fillId="56" borderId="84" xfId="0" applyNumberFormat="1" applyFont="1" applyFill="1" applyBorder="1" applyAlignment="1" applyProtection="1">
      <alignment horizontal="center" vertical="center" wrapText="1"/>
      <protection/>
    </xf>
    <xf numFmtId="0" fontId="78" fillId="56" borderId="40" xfId="0" applyFont="1" applyFill="1" applyBorder="1" applyAlignment="1" applyProtection="1">
      <alignment horizontal="center" vertical="center" textRotation="90" wrapText="1"/>
      <protection/>
    </xf>
    <xf numFmtId="0" fontId="78" fillId="56" borderId="74" xfId="0" applyFont="1" applyFill="1" applyBorder="1" applyAlignment="1" applyProtection="1">
      <alignment horizontal="center" vertical="center" textRotation="90" wrapText="1"/>
      <protection/>
    </xf>
    <xf numFmtId="0" fontId="78" fillId="56" borderId="51" xfId="0" applyFont="1" applyFill="1" applyBorder="1" applyAlignment="1">
      <alignment horizontal="center" vertical="center" textRotation="90" wrapText="1"/>
    </xf>
    <xf numFmtId="0" fontId="78" fillId="56" borderId="88" xfId="0" applyFont="1" applyFill="1" applyBorder="1" applyAlignment="1">
      <alignment horizontal="center" vertical="center" textRotation="90" wrapText="1"/>
    </xf>
    <xf numFmtId="169" fontId="3" fillId="0" borderId="0" xfId="373" applyNumberFormat="1" applyFont="1" applyFill="1" applyBorder="1" applyAlignment="1">
      <alignment vertical="center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31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15625" style="85" customWidth="1"/>
    <col min="7" max="7" width="10.57421875" style="85" bestFit="1" customWidth="1"/>
    <col min="8" max="16384" width="9.140625" style="85" customWidth="1"/>
  </cols>
  <sheetData>
    <row r="2" spans="2:5" s="132" customFormat="1" ht="13.5">
      <c r="B2" s="134" t="s">
        <v>244</v>
      </c>
      <c r="C2" s="134"/>
      <c r="D2" s="128"/>
      <c r="E2" s="133" t="s">
        <v>237</v>
      </c>
    </row>
    <row r="3" spans="2:5" s="132" customFormat="1" ht="13.5">
      <c r="B3" s="249" t="s">
        <v>245</v>
      </c>
      <c r="C3" s="249"/>
      <c r="D3" s="249"/>
      <c r="E3" s="249"/>
    </row>
    <row r="4" spans="2:3" ht="13.5">
      <c r="B4" s="86"/>
      <c r="C4" s="86"/>
    </row>
    <row r="5" spans="2:5" ht="18" customHeight="1">
      <c r="B5" s="87"/>
      <c r="C5" s="250" t="s">
        <v>84</v>
      </c>
      <c r="D5" s="251"/>
      <c r="E5" s="251"/>
    </row>
    <row r="6" ht="14.25" thickBot="1">
      <c r="E6" s="110" t="s">
        <v>85</v>
      </c>
    </row>
    <row r="7" spans="2:5" s="90" customFormat="1" ht="27.75" thickBot="1">
      <c r="B7" s="88" t="s">
        <v>86</v>
      </c>
      <c r="C7" s="179" t="s">
        <v>87</v>
      </c>
      <c r="D7" s="180"/>
      <c r="E7" s="181" t="s">
        <v>88</v>
      </c>
    </row>
    <row r="8" spans="3:5" s="90" customFormat="1" ht="6" customHeight="1">
      <c r="C8" s="182"/>
      <c r="D8" s="183"/>
      <c r="E8" s="184"/>
    </row>
    <row r="9" spans="3:5" s="91" customFormat="1" ht="14.25" customHeight="1" thickBot="1">
      <c r="C9" s="252" t="s">
        <v>89</v>
      </c>
      <c r="D9" s="252"/>
      <c r="E9" s="252"/>
    </row>
    <row r="10" spans="2:7" s="94" customFormat="1" ht="15" customHeight="1">
      <c r="B10" s="92" t="s">
        <v>90</v>
      </c>
      <c r="C10" s="185">
        <v>1</v>
      </c>
      <c r="D10" s="186" t="s">
        <v>241</v>
      </c>
      <c r="E10" s="187">
        <v>637597.16</v>
      </c>
      <c r="G10" s="140"/>
    </row>
    <row r="11" spans="2:7" s="94" customFormat="1" ht="15" customHeight="1">
      <c r="B11" s="95" t="s">
        <v>91</v>
      </c>
      <c r="C11" s="188">
        <v>2</v>
      </c>
      <c r="D11" s="189" t="s">
        <v>92</v>
      </c>
      <c r="E11" s="148">
        <v>9505781.372328768</v>
      </c>
      <c r="G11" s="140"/>
    </row>
    <row r="12" spans="2:7" s="94" customFormat="1" ht="15" customHeight="1">
      <c r="B12" s="95" t="s">
        <v>93</v>
      </c>
      <c r="C12" s="188">
        <v>3</v>
      </c>
      <c r="D12" s="189" t="s">
        <v>94</v>
      </c>
      <c r="E12" s="148">
        <v>0</v>
      </c>
      <c r="G12" s="140"/>
    </row>
    <row r="13" spans="2:7" s="94" customFormat="1" ht="15" customHeight="1">
      <c r="B13" s="95" t="s">
        <v>95</v>
      </c>
      <c r="C13" s="188">
        <v>4</v>
      </c>
      <c r="D13" s="190" t="s">
        <v>96</v>
      </c>
      <c r="E13" s="148">
        <v>300115.1</v>
      </c>
      <c r="G13" s="140"/>
    </row>
    <row r="14" spans="2:7" s="94" customFormat="1" ht="27">
      <c r="B14" s="95" t="s">
        <v>97</v>
      </c>
      <c r="C14" s="188">
        <v>5</v>
      </c>
      <c r="D14" s="191" t="s">
        <v>98</v>
      </c>
      <c r="E14" s="148">
        <v>0</v>
      </c>
      <c r="G14" s="140"/>
    </row>
    <row r="15" spans="2:7" s="94" customFormat="1" ht="15" customHeight="1">
      <c r="B15" s="95" t="s">
        <v>99</v>
      </c>
      <c r="C15" s="188">
        <v>6</v>
      </c>
      <c r="D15" s="190" t="s">
        <v>100</v>
      </c>
      <c r="E15" s="148">
        <v>4811356.194988403</v>
      </c>
      <c r="G15" s="140"/>
    </row>
    <row r="16" spans="2:7" s="94" customFormat="1" ht="15" customHeight="1">
      <c r="B16" s="95" t="s">
        <v>101</v>
      </c>
      <c r="C16" s="188">
        <v>7</v>
      </c>
      <c r="D16" s="189" t="s">
        <v>102</v>
      </c>
      <c r="E16" s="148">
        <v>1479466.0980656466</v>
      </c>
      <c r="G16" s="140"/>
    </row>
    <row r="17" spans="2:7" s="94" customFormat="1" ht="15" customHeight="1">
      <c r="B17" s="95" t="s">
        <v>103</v>
      </c>
      <c r="C17" s="188">
        <v>8</v>
      </c>
      <c r="D17" s="190" t="s">
        <v>104</v>
      </c>
      <c r="E17" s="148"/>
      <c r="G17" s="140"/>
    </row>
    <row r="18" spans="2:7" s="94" customFormat="1" ht="15" customHeight="1">
      <c r="B18" s="95" t="s">
        <v>105</v>
      </c>
      <c r="C18" s="188">
        <v>9</v>
      </c>
      <c r="D18" s="189" t="s">
        <v>106</v>
      </c>
      <c r="E18" s="148">
        <v>0</v>
      </c>
      <c r="G18" s="140"/>
    </row>
    <row r="19" spans="2:7" s="94" customFormat="1" ht="15" customHeight="1">
      <c r="B19" s="95" t="s">
        <v>107</v>
      </c>
      <c r="C19" s="188">
        <v>10</v>
      </c>
      <c r="D19" s="189" t="s">
        <v>108</v>
      </c>
      <c r="E19" s="148">
        <v>0</v>
      </c>
      <c r="G19" s="140"/>
    </row>
    <row r="20" spans="2:7" s="94" customFormat="1" ht="15" customHeight="1">
      <c r="B20" s="95" t="s">
        <v>109</v>
      </c>
      <c r="C20" s="188">
        <v>11</v>
      </c>
      <c r="D20" s="189" t="s">
        <v>110</v>
      </c>
      <c r="E20" s="148">
        <v>0</v>
      </c>
      <c r="G20" s="140"/>
    </row>
    <row r="21" spans="2:7" s="94" customFormat="1" ht="15" customHeight="1">
      <c r="B21" s="95" t="s">
        <v>111</v>
      </c>
      <c r="C21" s="188">
        <v>12</v>
      </c>
      <c r="D21" s="189" t="s">
        <v>112</v>
      </c>
      <c r="E21" s="148">
        <v>5410773.647622256</v>
      </c>
      <c r="G21" s="140"/>
    </row>
    <row r="22" spans="2:7" s="94" customFormat="1" ht="15" customHeight="1">
      <c r="B22" s="95" t="s">
        <v>113</v>
      </c>
      <c r="C22" s="188">
        <v>13</v>
      </c>
      <c r="D22" s="189" t="s">
        <v>114</v>
      </c>
      <c r="E22" s="148">
        <v>57813.56723730385</v>
      </c>
      <c r="G22" s="140"/>
    </row>
    <row r="23" spans="2:7" s="94" customFormat="1" ht="15" customHeight="1">
      <c r="B23" s="95" t="s">
        <v>115</v>
      </c>
      <c r="C23" s="188">
        <v>14</v>
      </c>
      <c r="D23" s="189" t="s">
        <v>116</v>
      </c>
      <c r="E23" s="148">
        <v>1706529.2641095887</v>
      </c>
      <c r="G23" s="140"/>
    </row>
    <row r="24" spans="2:7" s="94" customFormat="1" ht="15" customHeight="1">
      <c r="B24" s="95" t="s">
        <v>117</v>
      </c>
      <c r="C24" s="188">
        <v>15</v>
      </c>
      <c r="D24" s="189" t="s">
        <v>118</v>
      </c>
      <c r="E24" s="148">
        <v>0</v>
      </c>
      <c r="G24" s="140"/>
    </row>
    <row r="25" spans="2:7" s="94" customFormat="1" ht="15" customHeight="1">
      <c r="B25" s="95" t="s">
        <v>119</v>
      </c>
      <c r="C25" s="188">
        <v>16</v>
      </c>
      <c r="D25" s="189" t="s">
        <v>120</v>
      </c>
      <c r="E25" s="148">
        <v>70258.51999999999</v>
      </c>
      <c r="G25" s="140"/>
    </row>
    <row r="26" spans="2:7" s="94" customFormat="1" ht="15" customHeight="1">
      <c r="B26" s="95" t="s">
        <v>121</v>
      </c>
      <c r="C26" s="188">
        <v>17</v>
      </c>
      <c r="D26" s="189" t="s">
        <v>122</v>
      </c>
      <c r="E26" s="148">
        <v>13726.000000000044</v>
      </c>
      <c r="G26" s="140"/>
    </row>
    <row r="27" spans="2:7" s="94" customFormat="1" ht="15" customHeight="1">
      <c r="B27" s="95" t="s">
        <v>123</v>
      </c>
      <c r="C27" s="188">
        <v>18</v>
      </c>
      <c r="D27" s="192" t="s">
        <v>124</v>
      </c>
      <c r="E27" s="148">
        <v>139685.96779007514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3" t="s">
        <v>126</v>
      </c>
      <c r="E28" s="145">
        <f>SUM(E10:E27)</f>
        <v>24133102.89214204</v>
      </c>
      <c r="G28" s="140"/>
    </row>
    <row r="29" spans="2:7" s="91" customFormat="1" ht="6" customHeight="1">
      <c r="B29" s="100"/>
      <c r="C29" s="194"/>
      <c r="D29" s="195"/>
      <c r="E29" s="196"/>
      <c r="F29" s="94"/>
      <c r="G29" s="140"/>
    </row>
    <row r="30" spans="2:7" s="91" customFormat="1" ht="14.25" customHeight="1" thickBot="1">
      <c r="B30" s="100"/>
      <c r="C30" s="252" t="s">
        <v>127</v>
      </c>
      <c r="D30" s="252"/>
      <c r="E30" s="252"/>
      <c r="G30" s="140"/>
    </row>
    <row r="31" spans="2:7" s="94" customFormat="1" ht="15" customHeight="1">
      <c r="B31" s="92" t="s">
        <v>128</v>
      </c>
      <c r="C31" s="185">
        <v>20</v>
      </c>
      <c r="D31" s="197" t="s">
        <v>129</v>
      </c>
      <c r="E31" s="93">
        <v>6686319.265520128</v>
      </c>
      <c r="G31" s="140"/>
    </row>
    <row r="32" spans="2:7" s="94" customFormat="1" ht="15" customHeight="1">
      <c r="B32" s="95" t="s">
        <v>130</v>
      </c>
      <c r="C32" s="188">
        <v>21</v>
      </c>
      <c r="D32" s="198" t="s">
        <v>131</v>
      </c>
      <c r="E32" s="96">
        <v>5276785.166804269</v>
      </c>
      <c r="G32" s="140"/>
    </row>
    <row r="33" spans="2:7" s="94" customFormat="1" ht="15" customHeight="1">
      <c r="B33" s="95" t="s">
        <v>132</v>
      </c>
      <c r="C33" s="188">
        <v>22</v>
      </c>
      <c r="D33" s="190" t="s">
        <v>133</v>
      </c>
      <c r="E33" s="96">
        <v>70138.648</v>
      </c>
      <c r="G33" s="140"/>
    </row>
    <row r="34" spans="2:7" s="94" customFormat="1" ht="15" customHeight="1">
      <c r="B34" s="95" t="s">
        <v>134</v>
      </c>
      <c r="C34" s="188">
        <v>23</v>
      </c>
      <c r="D34" s="198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8">
        <v>24</v>
      </c>
      <c r="D35" s="198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8">
        <v>25</v>
      </c>
      <c r="D36" s="198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8">
        <v>26</v>
      </c>
      <c r="D37" s="198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8">
        <v>27</v>
      </c>
      <c r="D38" s="198" t="s">
        <v>143</v>
      </c>
      <c r="E38" s="96">
        <v>446121.71735324146</v>
      </c>
      <c r="G38" s="140"/>
    </row>
    <row r="39" spans="2:7" s="94" customFormat="1" ht="15" customHeight="1">
      <c r="B39" s="95" t="s">
        <v>144</v>
      </c>
      <c r="C39" s="188">
        <v>28</v>
      </c>
      <c r="D39" s="198" t="s">
        <v>145</v>
      </c>
      <c r="E39" s="96"/>
      <c r="G39" s="140"/>
    </row>
    <row r="40" spans="2:7" s="94" customFormat="1" ht="15" customHeight="1">
      <c r="B40" s="95" t="s">
        <v>146</v>
      </c>
      <c r="C40" s="188">
        <v>29</v>
      </c>
      <c r="D40" s="198" t="s">
        <v>147</v>
      </c>
      <c r="E40" s="96">
        <v>203390.60798935368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12682755.405666994</v>
      </c>
      <c r="G41" s="140"/>
    </row>
    <row r="42" spans="2:7" s="103" customFormat="1" ht="6" customHeight="1">
      <c r="B42" s="102"/>
      <c r="C42" s="199"/>
      <c r="D42" s="195"/>
      <c r="E42" s="196"/>
      <c r="G42" s="140"/>
    </row>
    <row r="43" spans="2:7" s="91" customFormat="1" ht="14.25" customHeight="1" thickBot="1">
      <c r="B43" s="104"/>
      <c r="C43" s="252" t="s">
        <v>150</v>
      </c>
      <c r="D43" s="252"/>
      <c r="E43" s="252"/>
      <c r="G43" s="140"/>
    </row>
    <row r="44" spans="2:7" s="94" customFormat="1" ht="15" customHeight="1">
      <c r="B44" s="92" t="s">
        <v>151</v>
      </c>
      <c r="C44" s="185">
        <v>31</v>
      </c>
      <c r="D44" s="197" t="s">
        <v>152</v>
      </c>
      <c r="E44" s="93">
        <v>6000000</v>
      </c>
      <c r="G44" s="140"/>
    </row>
    <row r="45" spans="2:7" s="94" customFormat="1" ht="15" customHeight="1">
      <c r="B45" s="95" t="s">
        <v>153</v>
      </c>
      <c r="C45" s="188">
        <v>32</v>
      </c>
      <c r="D45" s="198" t="s">
        <v>154</v>
      </c>
      <c r="E45" s="96"/>
      <c r="G45" s="140"/>
    </row>
    <row r="46" spans="2:7" s="94" customFormat="1" ht="15" customHeight="1">
      <c r="B46" s="95" t="s">
        <v>155</v>
      </c>
      <c r="C46" s="188">
        <v>33</v>
      </c>
      <c r="D46" s="198" t="s">
        <v>156</v>
      </c>
      <c r="E46" s="96"/>
      <c r="G46" s="140"/>
    </row>
    <row r="47" spans="2:7" s="94" customFormat="1" ht="15" customHeight="1">
      <c r="B47" s="95" t="s">
        <v>157</v>
      </c>
      <c r="C47" s="188">
        <v>34</v>
      </c>
      <c r="D47" s="198" t="s">
        <v>158</v>
      </c>
      <c r="E47" s="96">
        <v>4379686.650838703</v>
      </c>
      <c r="G47" s="140"/>
    </row>
    <row r="48" spans="2:7" s="94" customFormat="1" ht="15" customHeight="1">
      <c r="B48" s="95" t="s">
        <v>159</v>
      </c>
      <c r="C48" s="188">
        <v>35</v>
      </c>
      <c r="D48" s="198" t="s">
        <v>160</v>
      </c>
      <c r="E48" s="96">
        <v>1070660.8356363417</v>
      </c>
      <c r="G48" s="140"/>
    </row>
    <row r="49" spans="2:7" s="94" customFormat="1" ht="15" customHeight="1">
      <c r="B49" s="95" t="s">
        <v>161</v>
      </c>
      <c r="C49" s="188">
        <v>36</v>
      </c>
      <c r="D49" s="198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146">
        <f>SUM(E44:E48)</f>
        <v>11450347.486475045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7">
        <f>E41+E50</f>
        <v>24133102.89214204</v>
      </c>
      <c r="G51" s="140"/>
    </row>
    <row r="52" spans="6:7" s="109" customFormat="1" ht="13.5">
      <c r="F52" s="135"/>
      <c r="G52" s="140"/>
    </row>
    <row r="53" s="137" customFormat="1" ht="13.5">
      <c r="E53" s="138"/>
    </row>
    <row r="54" spans="2:5" s="139" customFormat="1" ht="13.5">
      <c r="B54" s="137"/>
      <c r="C54" s="254"/>
      <c r="D54" s="255"/>
      <c r="E54" s="255"/>
    </row>
    <row r="55" spans="2:5" s="139" customFormat="1" ht="13.5">
      <c r="B55" s="137"/>
      <c r="C55" s="256"/>
      <c r="D55" s="257"/>
      <c r="E55" s="257"/>
    </row>
    <row r="56" spans="3:5" ht="13.5">
      <c r="C56" s="253"/>
      <c r="D56" s="253"/>
      <c r="E56" s="253"/>
    </row>
    <row r="57" spans="3:5" ht="13.5">
      <c r="C57" s="248"/>
      <c r="D57" s="248"/>
      <c r="E57" s="248"/>
    </row>
    <row r="58" spans="3:5" ht="15" customHeight="1">
      <c r="C58" s="253"/>
      <c r="D58" s="253"/>
      <c r="E58" s="253"/>
    </row>
    <row r="59" spans="3:5" ht="13.5">
      <c r="C59" s="248"/>
      <c r="D59" s="248"/>
      <c r="E59" s="248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F19" sqref="F19"/>
    </sheetView>
  </sheetViews>
  <sheetFormatPr defaultColWidth="9.140625" defaultRowHeight="12.75"/>
  <cols>
    <col min="1" max="1" width="2.00390625" style="91" customWidth="1"/>
    <col min="2" max="2" width="11.00390625" style="91" customWidth="1"/>
    <col min="3" max="3" width="5.8515625" style="91" customWidth="1"/>
    <col min="4" max="4" width="81.7109375" style="91" customWidth="1"/>
    <col min="5" max="5" width="15.7109375" style="91" customWidth="1"/>
    <col min="6" max="6" width="9.8515625" style="91" bestFit="1" customWidth="1"/>
    <col min="7" max="16384" width="9.140625" style="91" customWidth="1"/>
  </cols>
  <sheetData>
    <row r="1" spans="2:5" ht="15" customHeight="1">
      <c r="B1" s="94" t="s">
        <v>243</v>
      </c>
      <c r="C1" s="94"/>
      <c r="D1" s="111"/>
      <c r="E1" s="129" t="s">
        <v>238</v>
      </c>
    </row>
    <row r="2" spans="2:5" ht="15" customHeight="1">
      <c r="B2" s="258" t="s">
        <v>246</v>
      </c>
      <c r="C2" s="258"/>
      <c r="D2" s="258"/>
      <c r="E2" s="258"/>
    </row>
    <row r="3" ht="15" customHeight="1"/>
    <row r="4" spans="4:5" s="112" customFormat="1" ht="12.75" customHeight="1">
      <c r="D4" s="259" t="s">
        <v>167</v>
      </c>
      <c r="E4" s="259"/>
    </row>
    <row r="5" ht="15" customHeight="1" thickBot="1">
      <c r="E5" s="127" t="s">
        <v>85</v>
      </c>
    </row>
    <row r="6" spans="2:5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3:5" s="103" customFormat="1" ht="9" customHeight="1">
      <c r="C7" s="116"/>
      <c r="D7" s="116"/>
      <c r="E7" s="117"/>
    </row>
    <row r="8" spans="3:5" s="103" customFormat="1" ht="15" customHeight="1" thickBot="1">
      <c r="C8" s="260" t="s">
        <v>168</v>
      </c>
      <c r="D8" s="260"/>
      <c r="E8" s="260"/>
    </row>
    <row r="9" spans="2:7" ht="15" customHeight="1">
      <c r="B9" s="118" t="s">
        <v>90</v>
      </c>
      <c r="C9" s="200">
        <v>1</v>
      </c>
      <c r="D9" s="201" t="s">
        <v>169</v>
      </c>
      <c r="E9" s="202">
        <v>9334482.367587913</v>
      </c>
      <c r="G9" s="141"/>
    </row>
    <row r="10" spans="2:7" ht="15" customHeight="1">
      <c r="B10" s="119" t="s">
        <v>91</v>
      </c>
      <c r="C10" s="203">
        <v>2</v>
      </c>
      <c r="D10" s="204" t="s">
        <v>170</v>
      </c>
      <c r="E10" s="205">
        <v>7518224.018980862</v>
      </c>
      <c r="G10" s="141"/>
    </row>
    <row r="11" spans="2:7" ht="15" customHeight="1">
      <c r="B11" s="119" t="s">
        <v>93</v>
      </c>
      <c r="C11" s="203">
        <v>3</v>
      </c>
      <c r="D11" s="206" t="s">
        <v>171</v>
      </c>
      <c r="E11" s="205">
        <v>2081262.1116751987</v>
      </c>
      <c r="G11" s="141"/>
    </row>
    <row r="12" spans="2:7" ht="15" customHeight="1">
      <c r="B12" s="119" t="s">
        <v>95</v>
      </c>
      <c r="C12" s="203">
        <v>4</v>
      </c>
      <c r="D12" s="207" t="s">
        <v>172</v>
      </c>
      <c r="E12" s="205">
        <v>1985792.1571405837</v>
      </c>
      <c r="G12" s="141"/>
    </row>
    <row r="13" spans="2:7" s="94" customFormat="1" ht="15" customHeight="1">
      <c r="B13" s="119" t="s">
        <v>97</v>
      </c>
      <c r="C13" s="208">
        <v>5</v>
      </c>
      <c r="D13" s="189" t="s">
        <v>173</v>
      </c>
      <c r="E13" s="209">
        <f>E9-E10-E11+E12</f>
        <v>1720788.3940724363</v>
      </c>
      <c r="G13" s="141"/>
    </row>
    <row r="14" spans="2:7" ht="15" customHeight="1">
      <c r="B14" s="119" t="s">
        <v>99</v>
      </c>
      <c r="C14" s="203">
        <v>6</v>
      </c>
      <c r="D14" s="204" t="s">
        <v>174</v>
      </c>
      <c r="E14" s="205">
        <v>1577332.3024509808</v>
      </c>
      <c r="G14" s="141"/>
    </row>
    <row r="15" spans="2:7" ht="15" customHeight="1">
      <c r="B15" s="119" t="s">
        <v>101</v>
      </c>
      <c r="C15" s="203">
        <v>7</v>
      </c>
      <c r="D15" s="204" t="s">
        <v>175</v>
      </c>
      <c r="E15" s="205">
        <v>1005368.9015000014</v>
      </c>
      <c r="G15" s="141"/>
    </row>
    <row r="16" spans="2:7" ht="15" customHeight="1">
      <c r="B16" s="119" t="s">
        <v>103</v>
      </c>
      <c r="C16" s="203">
        <v>8</v>
      </c>
      <c r="D16" s="206" t="s">
        <v>176</v>
      </c>
      <c r="E16" s="205">
        <v>708822.0806535947</v>
      </c>
      <c r="G16" s="141"/>
    </row>
    <row r="17" spans="2:7" ht="15" customHeight="1">
      <c r="B17" s="119" t="s">
        <v>105</v>
      </c>
      <c r="C17" s="203">
        <v>9</v>
      </c>
      <c r="D17" s="206" t="s">
        <v>177</v>
      </c>
      <c r="E17" s="205">
        <v>534111.9599999998</v>
      </c>
      <c r="G17" s="141"/>
    </row>
    <row r="18" spans="2:7" ht="15" customHeight="1">
      <c r="B18" s="119" t="s">
        <v>107</v>
      </c>
      <c r="C18" s="203">
        <v>10</v>
      </c>
      <c r="D18" s="206" t="s">
        <v>178</v>
      </c>
      <c r="E18" s="205">
        <v>192894.67600000006</v>
      </c>
      <c r="F18" s="103"/>
      <c r="G18" s="141"/>
    </row>
    <row r="19" spans="2:7" s="94" customFormat="1" ht="15" customHeight="1">
      <c r="B19" s="119" t="s">
        <v>109</v>
      </c>
      <c r="C19" s="208">
        <v>11</v>
      </c>
      <c r="D19" s="189" t="s">
        <v>179</v>
      </c>
      <c r="E19" s="209">
        <f>E14-E15+E16-E17-E18</f>
        <v>553778.8456045741</v>
      </c>
      <c r="F19" s="299"/>
      <c r="G19" s="141"/>
    </row>
    <row r="20" spans="2:7" s="94" customFormat="1" ht="15" customHeight="1">
      <c r="B20" s="119" t="s">
        <v>111</v>
      </c>
      <c r="C20" s="208">
        <v>12</v>
      </c>
      <c r="D20" s="189" t="s">
        <v>180</v>
      </c>
      <c r="E20" s="209"/>
      <c r="F20" s="116"/>
      <c r="G20" s="141"/>
    </row>
    <row r="21" spans="2:7" s="94" customFormat="1" ht="15" customHeight="1">
      <c r="B21" s="119" t="s">
        <v>113</v>
      </c>
      <c r="C21" s="208">
        <v>13</v>
      </c>
      <c r="D21" s="189" t="s">
        <v>181</v>
      </c>
      <c r="E21" s="209">
        <v>494249.63363985857</v>
      </c>
      <c r="F21" s="116"/>
      <c r="G21" s="141"/>
    </row>
    <row r="22" spans="2:7" s="94" customFormat="1" ht="15" customHeight="1" thickBot="1">
      <c r="B22" s="120" t="s">
        <v>115</v>
      </c>
      <c r="C22" s="210">
        <v>14</v>
      </c>
      <c r="D22" s="211" t="s">
        <v>182</v>
      </c>
      <c r="E22" s="212">
        <f>E13-E19-E20+E21</f>
        <v>1661259.1821077208</v>
      </c>
      <c r="G22" s="141"/>
    </row>
    <row r="23" spans="3:7" ht="9" customHeight="1">
      <c r="C23" s="213"/>
      <c r="D23" s="214"/>
      <c r="E23" s="215"/>
      <c r="G23" s="141"/>
    </row>
    <row r="24" spans="3:7" ht="15" customHeight="1" thickBot="1">
      <c r="C24" s="261" t="s">
        <v>183</v>
      </c>
      <c r="D24" s="261"/>
      <c r="E24" s="261"/>
      <c r="G24" s="141"/>
    </row>
    <row r="25" spans="2:7" ht="15" customHeight="1">
      <c r="B25" s="118" t="s">
        <v>117</v>
      </c>
      <c r="C25" s="200">
        <v>15</v>
      </c>
      <c r="D25" s="201" t="s">
        <v>169</v>
      </c>
      <c r="E25" s="202">
        <v>370351.91525000014</v>
      </c>
      <c r="G25" s="141"/>
    </row>
    <row r="26" spans="2:7" ht="15" customHeight="1">
      <c r="B26" s="119" t="s">
        <v>119</v>
      </c>
      <c r="C26" s="203">
        <v>16</v>
      </c>
      <c r="D26" s="204" t="s">
        <v>170</v>
      </c>
      <c r="E26" s="205">
        <v>200342.67331999997</v>
      </c>
      <c r="F26" s="122"/>
      <c r="G26" s="141"/>
    </row>
    <row r="27" spans="2:7" ht="15" customHeight="1">
      <c r="B27" s="119" t="s">
        <v>121</v>
      </c>
      <c r="C27" s="203">
        <v>17</v>
      </c>
      <c r="D27" s="206" t="s">
        <v>171</v>
      </c>
      <c r="E27" s="205"/>
      <c r="F27" s="122"/>
      <c r="G27" s="141"/>
    </row>
    <row r="28" spans="2:7" ht="15" customHeight="1">
      <c r="B28" s="119" t="s">
        <v>123</v>
      </c>
      <c r="C28" s="203">
        <v>18</v>
      </c>
      <c r="D28" s="206" t="s">
        <v>172</v>
      </c>
      <c r="E28" s="205"/>
      <c r="G28" s="141"/>
    </row>
    <row r="29" spans="2:7" s="94" customFormat="1" ht="15" customHeight="1">
      <c r="B29" s="119" t="s">
        <v>125</v>
      </c>
      <c r="C29" s="208">
        <v>19</v>
      </c>
      <c r="D29" s="189" t="s">
        <v>184</v>
      </c>
      <c r="E29" s="209">
        <f>E25-E26-E27+E28</f>
        <v>170009.24193000016</v>
      </c>
      <c r="G29" s="141"/>
    </row>
    <row r="30" spans="2:7" ht="15" customHeight="1">
      <c r="B30" s="119" t="s">
        <v>128</v>
      </c>
      <c r="C30" s="203">
        <v>20</v>
      </c>
      <c r="D30" s="204" t="s">
        <v>174</v>
      </c>
      <c r="E30" s="205">
        <v>31314.54</v>
      </c>
      <c r="F30" s="122"/>
      <c r="G30" s="141"/>
    </row>
    <row r="31" spans="2:7" ht="15" customHeight="1">
      <c r="B31" s="119" t="s">
        <v>130</v>
      </c>
      <c r="C31" s="203">
        <v>21</v>
      </c>
      <c r="D31" s="204" t="s">
        <v>185</v>
      </c>
      <c r="E31" s="205">
        <v>28183.086</v>
      </c>
      <c r="G31" s="141"/>
    </row>
    <row r="32" spans="2:7" ht="15" customHeight="1">
      <c r="B32" s="119" t="s">
        <v>132</v>
      </c>
      <c r="C32" s="203">
        <v>22</v>
      </c>
      <c r="D32" s="206" t="s">
        <v>176</v>
      </c>
      <c r="E32" s="205">
        <v>132827.6</v>
      </c>
      <c r="G32" s="141"/>
    </row>
    <row r="33" spans="2:7" ht="15" customHeight="1">
      <c r="B33" s="119" t="s">
        <v>134</v>
      </c>
      <c r="C33" s="203">
        <v>23</v>
      </c>
      <c r="D33" s="206" t="s">
        <v>177</v>
      </c>
      <c r="E33" s="205">
        <v>86271.33600000001</v>
      </c>
      <c r="G33" s="141"/>
    </row>
    <row r="34" spans="2:7" ht="15" customHeight="1">
      <c r="B34" s="119" t="s">
        <v>136</v>
      </c>
      <c r="C34" s="203">
        <v>24</v>
      </c>
      <c r="D34" s="206" t="s">
        <v>186</v>
      </c>
      <c r="E34" s="205"/>
      <c r="G34" s="141"/>
    </row>
    <row r="35" spans="2:7" s="94" customFormat="1" ht="15" customHeight="1">
      <c r="B35" s="119" t="s">
        <v>138</v>
      </c>
      <c r="C35" s="208">
        <v>25</v>
      </c>
      <c r="D35" s="189" t="s">
        <v>187</v>
      </c>
      <c r="E35" s="209">
        <f>E30-E31+E32-E33-E34</f>
        <v>49687.71799999999</v>
      </c>
      <c r="G35" s="141"/>
    </row>
    <row r="36" spans="2:7" ht="15" customHeight="1">
      <c r="B36" s="119" t="s">
        <v>140</v>
      </c>
      <c r="C36" s="203">
        <v>26</v>
      </c>
      <c r="D36" s="204" t="s">
        <v>188</v>
      </c>
      <c r="E36" s="205"/>
      <c r="G36" s="141"/>
    </row>
    <row r="37" spans="2:7" ht="15" customHeight="1">
      <c r="B37" s="119" t="s">
        <v>142</v>
      </c>
      <c r="C37" s="203">
        <v>27</v>
      </c>
      <c r="D37" s="206" t="s">
        <v>189</v>
      </c>
      <c r="E37" s="205"/>
      <c r="G37" s="141"/>
    </row>
    <row r="38" spans="2:7" s="94" customFormat="1" ht="15" customHeight="1">
      <c r="B38" s="119" t="s">
        <v>144</v>
      </c>
      <c r="C38" s="208">
        <v>28</v>
      </c>
      <c r="D38" s="189" t="s">
        <v>190</v>
      </c>
      <c r="E38" s="209">
        <v>0</v>
      </c>
      <c r="G38" s="141"/>
    </row>
    <row r="39" spans="2:7" s="94" customFormat="1" ht="15" customHeight="1">
      <c r="B39" s="119" t="s">
        <v>146</v>
      </c>
      <c r="C39" s="208">
        <v>29</v>
      </c>
      <c r="D39" s="189" t="s">
        <v>191</v>
      </c>
      <c r="E39" s="209"/>
      <c r="G39" s="141"/>
    </row>
    <row r="40" spans="2:7" s="94" customFormat="1" ht="15" customHeight="1">
      <c r="B40" s="119" t="s">
        <v>148</v>
      </c>
      <c r="C40" s="208">
        <v>30</v>
      </c>
      <c r="D40" s="189" t="s">
        <v>181</v>
      </c>
      <c r="E40" s="209">
        <v>16918.597632400004</v>
      </c>
      <c r="G40" s="141"/>
    </row>
    <row r="41" spans="2:7" s="94" customFormat="1" ht="15" customHeight="1" thickBot="1">
      <c r="B41" s="120" t="s">
        <v>151</v>
      </c>
      <c r="C41" s="210">
        <v>31</v>
      </c>
      <c r="D41" s="211" t="s">
        <v>192</v>
      </c>
      <c r="E41" s="212">
        <f>E29-E35+E38-E39+E40</f>
        <v>137240.12156240016</v>
      </c>
      <c r="G41" s="141"/>
    </row>
    <row r="42" spans="3:7" s="116" customFormat="1" ht="9" customHeight="1" thickBot="1">
      <c r="C42" s="213"/>
      <c r="D42" s="216"/>
      <c r="E42" s="217"/>
      <c r="G42" s="141"/>
    </row>
    <row r="43" spans="2:7" s="94" customFormat="1" ht="15" customHeight="1" thickBot="1">
      <c r="B43" s="123" t="s">
        <v>153</v>
      </c>
      <c r="C43" s="218">
        <v>32</v>
      </c>
      <c r="D43" s="219" t="s">
        <v>193</v>
      </c>
      <c r="E43" s="220">
        <f>E22+E41</f>
        <v>1798499.303670121</v>
      </c>
      <c r="G43" s="141"/>
    </row>
    <row r="44" spans="3:7" ht="9" customHeight="1">
      <c r="C44" s="213"/>
      <c r="D44" s="216"/>
      <c r="E44" s="215"/>
      <c r="G44" s="141"/>
    </row>
    <row r="45" spans="3:7" ht="15" customHeight="1" thickBot="1">
      <c r="C45" s="213"/>
      <c r="D45" s="261" t="s">
        <v>194</v>
      </c>
      <c r="E45" s="261"/>
      <c r="G45" s="141"/>
    </row>
    <row r="46" spans="2:7" ht="15" customHeight="1">
      <c r="B46" s="118" t="s">
        <v>155</v>
      </c>
      <c r="C46" s="200">
        <v>33</v>
      </c>
      <c r="D46" s="221" t="s">
        <v>195</v>
      </c>
      <c r="E46" s="202"/>
      <c r="G46" s="141"/>
    </row>
    <row r="47" spans="2:7" ht="15" customHeight="1">
      <c r="B47" s="119" t="s">
        <v>157</v>
      </c>
      <c r="C47" s="203">
        <v>34</v>
      </c>
      <c r="D47" s="204" t="s">
        <v>196</v>
      </c>
      <c r="E47" s="205"/>
      <c r="G47" s="141"/>
    </row>
    <row r="48" spans="2:7" ht="15" customHeight="1">
      <c r="B48" s="124" t="s">
        <v>159</v>
      </c>
      <c r="C48" s="203">
        <v>35</v>
      </c>
      <c r="D48" s="204" t="s">
        <v>197</v>
      </c>
      <c r="E48" s="205"/>
      <c r="G48" s="141"/>
    </row>
    <row r="49" spans="2:7" s="94" customFormat="1" ht="15" customHeight="1" thickBot="1">
      <c r="B49" s="120" t="s">
        <v>161</v>
      </c>
      <c r="C49" s="210">
        <v>36</v>
      </c>
      <c r="D49" s="211" t="s">
        <v>198</v>
      </c>
      <c r="E49" s="212">
        <f>E46-E47-E48</f>
        <v>0</v>
      </c>
      <c r="G49" s="141"/>
    </row>
    <row r="50" spans="3:7" ht="8.25" customHeight="1">
      <c r="C50" s="213"/>
      <c r="D50" s="214"/>
      <c r="E50" s="215"/>
      <c r="G50" s="141"/>
    </row>
    <row r="51" spans="3:7" ht="15" customHeight="1" thickBot="1">
      <c r="C51" s="261" t="s">
        <v>199</v>
      </c>
      <c r="D51" s="261"/>
      <c r="E51" s="261"/>
      <c r="G51" s="141"/>
    </row>
    <row r="52" spans="2:7" ht="15" customHeight="1">
      <c r="B52" s="118" t="s">
        <v>163</v>
      </c>
      <c r="C52" s="200">
        <v>37</v>
      </c>
      <c r="D52" s="201" t="s">
        <v>200</v>
      </c>
      <c r="E52" s="202">
        <v>792436.6564383563</v>
      </c>
      <c r="G52" s="141"/>
    </row>
    <row r="53" spans="2:7" ht="15" customHeight="1">
      <c r="B53" s="119" t="s">
        <v>165</v>
      </c>
      <c r="C53" s="203">
        <v>38</v>
      </c>
      <c r="D53" s="206" t="s">
        <v>201</v>
      </c>
      <c r="E53" s="205">
        <v>0</v>
      </c>
      <c r="G53" s="141"/>
    </row>
    <row r="54" spans="2:7" ht="15" customHeight="1">
      <c r="B54" s="119" t="s">
        <v>202</v>
      </c>
      <c r="C54" s="203">
        <v>39</v>
      </c>
      <c r="D54" s="206" t="s">
        <v>203</v>
      </c>
      <c r="E54" s="205">
        <v>31528.76712328768</v>
      </c>
      <c r="G54" s="141"/>
    </row>
    <row r="55" spans="2:7" ht="15" customHeight="1">
      <c r="B55" s="119" t="s">
        <v>204</v>
      </c>
      <c r="C55" s="203">
        <v>40</v>
      </c>
      <c r="D55" s="206" t="s">
        <v>205</v>
      </c>
      <c r="E55" s="205">
        <v>0</v>
      </c>
      <c r="G55" s="141"/>
    </row>
    <row r="56" spans="2:7" ht="15" customHeight="1">
      <c r="B56" s="119" t="s">
        <v>206</v>
      </c>
      <c r="C56" s="203">
        <v>41</v>
      </c>
      <c r="D56" s="206" t="s">
        <v>108</v>
      </c>
      <c r="E56" s="205">
        <v>0</v>
      </c>
      <c r="G56" s="141"/>
    </row>
    <row r="57" spans="2:7" ht="15" customHeight="1">
      <c r="B57" s="119" t="s">
        <v>207</v>
      </c>
      <c r="C57" s="203">
        <v>42</v>
      </c>
      <c r="D57" s="206" t="s">
        <v>110</v>
      </c>
      <c r="E57" s="205">
        <v>0</v>
      </c>
      <c r="G57" s="141"/>
    </row>
    <row r="58" spans="2:7" ht="15" customHeight="1">
      <c r="B58" s="119" t="s">
        <v>208</v>
      </c>
      <c r="C58" s="203">
        <v>43</v>
      </c>
      <c r="D58" s="206" t="s">
        <v>118</v>
      </c>
      <c r="E58" s="205">
        <v>0</v>
      </c>
      <c r="G58" s="141"/>
    </row>
    <row r="59" spans="2:7" ht="15" customHeight="1">
      <c r="B59" s="119" t="s">
        <v>209</v>
      </c>
      <c r="C59" s="203">
        <v>44</v>
      </c>
      <c r="D59" s="206" t="s">
        <v>210</v>
      </c>
      <c r="E59" s="205">
        <v>0</v>
      </c>
      <c r="G59" s="141"/>
    </row>
    <row r="60" spans="2:7" ht="15" customHeight="1">
      <c r="B60" s="119" t="s">
        <v>211</v>
      </c>
      <c r="C60" s="203">
        <v>45</v>
      </c>
      <c r="D60" s="206" t="s">
        <v>212</v>
      </c>
      <c r="E60" s="205"/>
      <c r="G60" s="141"/>
    </row>
    <row r="61" spans="2:7" s="121" customFormat="1" ht="15" customHeight="1" thickBot="1">
      <c r="B61" s="120" t="s">
        <v>213</v>
      </c>
      <c r="C61" s="222">
        <v>46</v>
      </c>
      <c r="D61" s="223" t="s">
        <v>214</v>
      </c>
      <c r="E61" s="212">
        <f>SUM(E52:E60)</f>
        <v>823965.4235616439</v>
      </c>
      <c r="G61" s="141"/>
    </row>
    <row r="62" spans="3:7" s="121" customFormat="1" ht="9" customHeight="1">
      <c r="C62" s="213"/>
      <c r="D62" s="214"/>
      <c r="E62" s="217"/>
      <c r="G62" s="141"/>
    </row>
    <row r="63" spans="3:7" s="121" customFormat="1" ht="15" customHeight="1" thickBot="1">
      <c r="C63" s="262" t="s">
        <v>215</v>
      </c>
      <c r="D63" s="262"/>
      <c r="E63" s="262"/>
      <c r="G63" s="141"/>
    </row>
    <row r="64" spans="2:7" ht="15" customHeight="1">
      <c r="B64" s="118" t="s">
        <v>216</v>
      </c>
      <c r="C64" s="200">
        <v>47</v>
      </c>
      <c r="D64" s="201" t="s">
        <v>217</v>
      </c>
      <c r="E64" s="202">
        <v>883818.06</v>
      </c>
      <c r="G64" s="141"/>
    </row>
    <row r="65" spans="2:7" ht="15" customHeight="1">
      <c r="B65" s="119" t="s">
        <v>218</v>
      </c>
      <c r="C65" s="203">
        <v>48</v>
      </c>
      <c r="D65" s="206" t="s">
        <v>219</v>
      </c>
      <c r="E65" s="205">
        <v>315041.3917116268</v>
      </c>
      <c r="G65" s="141"/>
    </row>
    <row r="66" spans="2:7" ht="15" customHeight="1">
      <c r="B66" s="119" t="s">
        <v>220</v>
      </c>
      <c r="C66" s="203">
        <v>49</v>
      </c>
      <c r="D66" s="206" t="s">
        <v>221</v>
      </c>
      <c r="E66" s="205">
        <v>12839.132430821917</v>
      </c>
      <c r="G66" s="141"/>
    </row>
    <row r="67" spans="2:7" ht="15" customHeight="1">
      <c r="B67" s="119" t="s">
        <v>222</v>
      </c>
      <c r="C67" s="203">
        <v>50</v>
      </c>
      <c r="D67" s="206" t="s">
        <v>223</v>
      </c>
      <c r="E67" s="205">
        <v>24429.22000000003</v>
      </c>
      <c r="G67" s="141"/>
    </row>
    <row r="68" spans="2:7" ht="15" customHeight="1">
      <c r="B68" s="119" t="s">
        <v>224</v>
      </c>
      <c r="C68" s="203">
        <v>51</v>
      </c>
      <c r="D68" s="206" t="s">
        <v>225</v>
      </c>
      <c r="E68" s="205">
        <v>0</v>
      </c>
      <c r="G68" s="141"/>
    </row>
    <row r="69" spans="2:7" ht="15" customHeight="1">
      <c r="B69" s="119" t="s">
        <v>226</v>
      </c>
      <c r="C69" s="203">
        <v>52</v>
      </c>
      <c r="D69" s="206" t="s">
        <v>227</v>
      </c>
      <c r="E69" s="205"/>
      <c r="G69" s="141"/>
    </row>
    <row r="70" spans="2:7" ht="15" customHeight="1" thickBot="1">
      <c r="B70" s="125" t="s">
        <v>228</v>
      </c>
      <c r="C70" s="224">
        <v>53</v>
      </c>
      <c r="D70" s="225" t="s">
        <v>229</v>
      </c>
      <c r="E70" s="226">
        <v>-126735.93998773761</v>
      </c>
      <c r="G70" s="141"/>
    </row>
    <row r="71" spans="3:7" s="103" customFormat="1" ht="9" customHeight="1" thickBot="1">
      <c r="C71" s="227"/>
      <c r="D71" s="228"/>
      <c r="E71" s="229"/>
      <c r="G71" s="141"/>
    </row>
    <row r="72" spans="2:7" s="94" customFormat="1" ht="15" customHeight="1">
      <c r="B72" s="118" t="s">
        <v>230</v>
      </c>
      <c r="C72" s="230">
        <v>54</v>
      </c>
      <c r="D72" s="186" t="s">
        <v>231</v>
      </c>
      <c r="E72" s="231">
        <f>E43+E49+E61-E64-E65-E66-E67-E68-E69+E70</f>
        <v>1259600.9831015784</v>
      </c>
      <c r="G72" s="141"/>
    </row>
    <row r="73" spans="2:7" s="94" customFormat="1" ht="15" customHeight="1">
      <c r="B73" s="119" t="s">
        <v>232</v>
      </c>
      <c r="C73" s="208">
        <v>55</v>
      </c>
      <c r="D73" s="189" t="s">
        <v>233</v>
      </c>
      <c r="E73" s="209">
        <f>E72*0.15</f>
        <v>188940.14746523675</v>
      </c>
      <c r="G73" s="141"/>
    </row>
    <row r="74" spans="2:7" s="94" customFormat="1" ht="15" customHeight="1" thickBot="1">
      <c r="B74" s="120" t="s">
        <v>234</v>
      </c>
      <c r="C74" s="210">
        <v>56</v>
      </c>
      <c r="D74" s="211" t="s">
        <v>235</v>
      </c>
      <c r="E74" s="212">
        <f>E72-E73</f>
        <v>1070660.8356363417</v>
      </c>
      <c r="G74" s="141"/>
    </row>
    <row r="75" ht="13.5">
      <c r="D75" s="126"/>
    </row>
    <row r="76" spans="2:5" ht="13.5">
      <c r="B76" s="136"/>
      <c r="C76" s="254"/>
      <c r="D76" s="255"/>
      <c r="E76" s="255"/>
    </row>
    <row r="77" spans="3:5" ht="13.5">
      <c r="C77" s="248"/>
      <c r="D77" s="248"/>
      <c r="E77" s="248"/>
    </row>
    <row r="78" spans="3:5" ht="13.5">
      <c r="C78" s="253"/>
      <c r="D78" s="253"/>
      <c r="E78" s="253"/>
    </row>
    <row r="79" spans="3:5" ht="13.5">
      <c r="C79" s="248"/>
      <c r="D79" s="248"/>
      <c r="E79" s="248"/>
    </row>
    <row r="80" spans="3:5" ht="13.5">
      <c r="C80" s="253"/>
      <c r="D80" s="253"/>
      <c r="E80" s="253"/>
    </row>
    <row r="81" spans="3:5" ht="13.5">
      <c r="C81" s="248"/>
      <c r="D81" s="248"/>
      <c r="E81" s="248"/>
    </row>
  </sheetData>
  <sheetProtection/>
  <mergeCells count="13">
    <mergeCell ref="D45:E45"/>
    <mergeCell ref="C51:E51"/>
    <mergeCell ref="C63:E63"/>
    <mergeCell ref="C81:E81"/>
    <mergeCell ref="C76:E76"/>
    <mergeCell ref="C77:E77"/>
    <mergeCell ref="B2:E2"/>
    <mergeCell ref="D4:E4"/>
    <mergeCell ref="C8:E8"/>
    <mergeCell ref="C78:E78"/>
    <mergeCell ref="C79:E79"/>
    <mergeCell ref="C80:E80"/>
    <mergeCell ref="C24:E24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zoomScale="90" zoomScaleNormal="90" zoomScaleSheetLayoutView="50" zoomScalePageLayoutView="0" workbookViewId="0" topLeftCell="M36">
      <selection activeCell="C12" sqref="C12:AA48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1.7109375" style="4" customWidth="1"/>
    <col min="27" max="27" width="9.8515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267" t="s">
        <v>236</v>
      </c>
      <c r="B1" s="267"/>
      <c r="C1" s="84"/>
      <c r="D1" s="84"/>
      <c r="E1" s="84"/>
      <c r="F1" s="84"/>
      <c r="G1" s="84"/>
      <c r="H1" s="84"/>
    </row>
    <row r="2" spans="1:8" ht="13.5">
      <c r="A2" s="130" t="s">
        <v>240</v>
      </c>
      <c r="C2" s="84"/>
      <c r="D2" s="84"/>
      <c r="E2" s="84"/>
      <c r="F2" s="84"/>
      <c r="G2" s="84"/>
      <c r="H2" s="84"/>
    </row>
    <row r="3" spans="1:8" ht="13.5">
      <c r="A3" s="131" t="s">
        <v>242</v>
      </c>
      <c r="C3" s="84"/>
      <c r="D3" s="84"/>
      <c r="E3" s="84"/>
      <c r="F3" s="84"/>
      <c r="G3" s="84"/>
      <c r="H3" s="84"/>
    </row>
    <row r="4" spans="1:8" ht="13.5">
      <c r="A4" s="131" t="str">
        <f>'IS'!B2</f>
        <v>ანგარიშგების პერიოდი: 01/01/2021-30/09/2021</v>
      </c>
      <c r="C4" s="84"/>
      <c r="D4" s="84"/>
      <c r="E4" s="84"/>
      <c r="F4" s="84"/>
      <c r="G4" s="84"/>
      <c r="H4" s="84"/>
    </row>
    <row r="5" spans="1:8" ht="13.5">
      <c r="A5" s="84"/>
      <c r="B5" s="84"/>
      <c r="C5" s="84"/>
      <c r="D5" s="84"/>
      <c r="E5" s="84"/>
      <c r="F5" s="84"/>
      <c r="G5" s="84"/>
      <c r="H5" s="84"/>
    </row>
    <row r="6" spans="1:38" ht="15" customHeight="1">
      <c r="A6" s="84"/>
      <c r="B6" s="84"/>
      <c r="C6" s="284" t="s">
        <v>82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C6" s="286" t="s">
        <v>83</v>
      </c>
      <c r="AD6" s="286"/>
      <c r="AE6" s="286"/>
      <c r="AF6" s="286"/>
      <c r="AG6" s="286"/>
      <c r="AH6" s="286"/>
      <c r="AI6" s="286"/>
      <c r="AJ6" s="286"/>
      <c r="AK6" s="286"/>
      <c r="AL6" s="286"/>
    </row>
    <row r="7" spans="1:38" ht="15.75" customHeight="1" thickBot="1">
      <c r="A7" s="84"/>
      <c r="B7" s="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C7" s="287"/>
      <c r="AD7" s="287"/>
      <c r="AE7" s="287"/>
      <c r="AF7" s="287"/>
      <c r="AG7" s="287"/>
      <c r="AH7" s="287"/>
      <c r="AI7" s="287"/>
      <c r="AJ7" s="287"/>
      <c r="AK7" s="287"/>
      <c r="AL7" s="287"/>
    </row>
    <row r="8" spans="1:38" s="1" customFormat="1" ht="89.25" customHeight="1">
      <c r="A8" s="268" t="s">
        <v>23</v>
      </c>
      <c r="B8" s="271" t="s">
        <v>70</v>
      </c>
      <c r="C8" s="275" t="s">
        <v>22</v>
      </c>
      <c r="D8" s="265"/>
      <c r="E8" s="265"/>
      <c r="F8" s="265"/>
      <c r="G8" s="265"/>
      <c r="H8" s="277" t="s">
        <v>239</v>
      </c>
      <c r="I8" s="265" t="s">
        <v>71</v>
      </c>
      <c r="J8" s="265"/>
      <c r="K8" s="265" t="s">
        <v>72</v>
      </c>
      <c r="L8" s="265"/>
      <c r="M8" s="265"/>
      <c r="N8" s="265"/>
      <c r="O8" s="265"/>
      <c r="P8" s="265" t="s">
        <v>73</v>
      </c>
      <c r="Q8" s="265"/>
      <c r="R8" s="265" t="s">
        <v>74</v>
      </c>
      <c r="S8" s="265"/>
      <c r="T8" s="265"/>
      <c r="U8" s="265"/>
      <c r="V8" s="265"/>
      <c r="W8" s="265"/>
      <c r="X8" s="265"/>
      <c r="Y8" s="265"/>
      <c r="Z8" s="265" t="s">
        <v>77</v>
      </c>
      <c r="AA8" s="276"/>
      <c r="AC8" s="294" t="s">
        <v>71</v>
      </c>
      <c r="AD8" s="288"/>
      <c r="AE8" s="288" t="s">
        <v>72</v>
      </c>
      <c r="AF8" s="288"/>
      <c r="AG8" s="288" t="s">
        <v>78</v>
      </c>
      <c r="AH8" s="288"/>
      <c r="AI8" s="288" t="s">
        <v>79</v>
      </c>
      <c r="AJ8" s="288"/>
      <c r="AK8" s="288" t="s">
        <v>77</v>
      </c>
      <c r="AL8" s="291"/>
    </row>
    <row r="9" spans="1:38" s="1" customFormat="1" ht="50.25" customHeight="1">
      <c r="A9" s="269"/>
      <c r="B9" s="272"/>
      <c r="C9" s="274" t="s">
        <v>15</v>
      </c>
      <c r="D9" s="266"/>
      <c r="E9" s="266"/>
      <c r="F9" s="266"/>
      <c r="G9" s="5" t="s">
        <v>16</v>
      </c>
      <c r="H9" s="278"/>
      <c r="I9" s="280" t="s">
        <v>0</v>
      </c>
      <c r="J9" s="263" t="s">
        <v>1</v>
      </c>
      <c r="K9" s="266" t="s">
        <v>0</v>
      </c>
      <c r="L9" s="266"/>
      <c r="M9" s="266"/>
      <c r="N9" s="266"/>
      <c r="O9" s="5" t="s">
        <v>1</v>
      </c>
      <c r="P9" s="263" t="s">
        <v>80</v>
      </c>
      <c r="Q9" s="263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3" t="s">
        <v>17</v>
      </c>
      <c r="AA9" s="297" t="s">
        <v>18</v>
      </c>
      <c r="AC9" s="295" t="s">
        <v>0</v>
      </c>
      <c r="AD9" s="289" t="s">
        <v>1</v>
      </c>
      <c r="AE9" s="289" t="s">
        <v>0</v>
      </c>
      <c r="AF9" s="289" t="s">
        <v>1</v>
      </c>
      <c r="AG9" s="289" t="s">
        <v>80</v>
      </c>
      <c r="AH9" s="289" t="s">
        <v>81</v>
      </c>
      <c r="AI9" s="289" t="s">
        <v>75</v>
      </c>
      <c r="AJ9" s="289" t="s">
        <v>76</v>
      </c>
      <c r="AK9" s="289" t="s">
        <v>17</v>
      </c>
      <c r="AL9" s="292" t="s">
        <v>18</v>
      </c>
    </row>
    <row r="10" spans="1:38" s="1" customFormat="1" ht="102.75" customHeight="1" thickBot="1">
      <c r="A10" s="270"/>
      <c r="B10" s="273"/>
      <c r="C10" s="2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81"/>
      <c r="J10" s="26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4"/>
      <c r="Q10" s="26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4"/>
      <c r="AA10" s="298"/>
      <c r="AC10" s="296"/>
      <c r="AD10" s="290"/>
      <c r="AE10" s="290"/>
      <c r="AF10" s="290"/>
      <c r="AG10" s="290"/>
      <c r="AH10" s="290"/>
      <c r="AI10" s="290"/>
      <c r="AJ10" s="290"/>
      <c r="AK10" s="290"/>
      <c r="AL10" s="293"/>
    </row>
    <row r="11" spans="1:42" s="1" customFormat="1" ht="24.75" customHeight="1" thickBot="1">
      <c r="A11" s="6" t="s">
        <v>24</v>
      </c>
      <c r="B11" s="233" t="s">
        <v>25</v>
      </c>
      <c r="C11" s="38">
        <f>SUM(C12:C15)</f>
        <v>18</v>
      </c>
      <c r="D11" s="39">
        <f>SUM(D12:D15)</f>
        <v>0</v>
      </c>
      <c r="E11" s="39">
        <f>SUM(E12:E15)</f>
        <v>0</v>
      </c>
      <c r="F11" s="39">
        <f>SUM(F12:F15)</f>
        <v>18</v>
      </c>
      <c r="G11" s="39">
        <f>SUM(G12:G15)</f>
        <v>3</v>
      </c>
      <c r="H11" s="15"/>
      <c r="I11" s="39">
        <f aca="true" t="shared" si="0" ref="I11:Y11">SUM(I12:I15)</f>
        <v>370351.91525000014</v>
      </c>
      <c r="J11" s="39">
        <f t="shared" si="0"/>
        <v>200342.67331999997</v>
      </c>
      <c r="K11" s="39">
        <f t="shared" si="0"/>
        <v>370351.91525000014</v>
      </c>
      <c r="L11" s="39">
        <f t="shared" si="0"/>
        <v>0</v>
      </c>
      <c r="M11" s="39">
        <f t="shared" si="0"/>
        <v>0</v>
      </c>
      <c r="N11" s="39">
        <f t="shared" si="0"/>
        <v>370351.91525000014</v>
      </c>
      <c r="O11" s="39">
        <f t="shared" si="0"/>
        <v>200342.67331999997</v>
      </c>
      <c r="P11" s="39">
        <f t="shared" si="0"/>
        <v>370351.91525000014</v>
      </c>
      <c r="Q11" s="39">
        <f t="shared" si="0"/>
        <v>170009.24193000016</v>
      </c>
      <c r="R11" s="39">
        <f t="shared" si="0"/>
        <v>31314.54</v>
      </c>
      <c r="S11" s="39">
        <f t="shared" si="0"/>
        <v>0</v>
      </c>
      <c r="T11" s="39">
        <f t="shared" si="0"/>
        <v>0</v>
      </c>
      <c r="U11" s="39">
        <f>SUM(U12:U15)</f>
        <v>31314.54</v>
      </c>
      <c r="V11" s="39">
        <f>SUM(V12:V15)</f>
        <v>3131.4540000000015</v>
      </c>
      <c r="W11" s="39">
        <f>SUM(W12:W15)</f>
        <v>0</v>
      </c>
      <c r="X11" s="39">
        <f>SUM(X12:X15)</f>
        <v>0</v>
      </c>
      <c r="Y11" s="39">
        <f t="shared" si="0"/>
        <v>3131.4540000000015</v>
      </c>
      <c r="Z11" s="39">
        <f>SUM(Z12:Z15)</f>
        <v>164142.14</v>
      </c>
      <c r="AA11" s="40">
        <f>SUM(AA12:AA15)</f>
        <v>49687.71799999999</v>
      </c>
      <c r="AC11" s="38">
        <f aca="true" t="shared" si="1" ref="AC11:AL11">SUM(AC12:AC15)</f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40">
        <f t="shared" si="1"/>
        <v>0</v>
      </c>
      <c r="AO11" s="144"/>
      <c r="AP11" s="144"/>
    </row>
    <row r="12" spans="1:42" s="3" customFormat="1" ht="24.75" customHeight="1">
      <c r="A12" s="10"/>
      <c r="B12" s="234" t="s">
        <v>26</v>
      </c>
      <c r="C12" s="149">
        <v>18</v>
      </c>
      <c r="D12" s="24"/>
      <c r="E12" s="24"/>
      <c r="F12" s="24">
        <v>18</v>
      </c>
      <c r="G12" s="42">
        <v>3</v>
      </c>
      <c r="H12" s="15"/>
      <c r="I12" s="42">
        <v>370351.91525000014</v>
      </c>
      <c r="J12" s="42">
        <v>200342.67331999997</v>
      </c>
      <c r="K12" s="42">
        <v>370351.91525000014</v>
      </c>
      <c r="L12" s="42"/>
      <c r="M12" s="42"/>
      <c r="N12" s="150">
        <v>370351.91525000014</v>
      </c>
      <c r="O12" s="42">
        <v>200342.67331999997</v>
      </c>
      <c r="P12" s="42">
        <v>370351.91525000014</v>
      </c>
      <c r="Q12" s="42">
        <v>170009.24193000016</v>
      </c>
      <c r="R12" s="42">
        <v>31314.54</v>
      </c>
      <c r="S12" s="42"/>
      <c r="T12" s="42"/>
      <c r="U12" s="24">
        <v>31314.54</v>
      </c>
      <c r="V12" s="42">
        <v>3131.4540000000015</v>
      </c>
      <c r="W12" s="42">
        <v>0</v>
      </c>
      <c r="X12" s="42">
        <v>0</v>
      </c>
      <c r="Y12" s="24">
        <v>3131.4540000000015</v>
      </c>
      <c r="Z12" s="42">
        <v>164142.14</v>
      </c>
      <c r="AA12" s="43">
        <v>49687.71799999999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75" customHeight="1">
      <c r="A13" s="11"/>
      <c r="B13" s="235" t="s">
        <v>27</v>
      </c>
      <c r="C13" s="151"/>
      <c r="D13" s="25"/>
      <c r="E13" s="25"/>
      <c r="F13" s="25"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2">
        <v>0</v>
      </c>
      <c r="O13" s="45"/>
      <c r="P13" s="143">
        <v>0</v>
      </c>
      <c r="Q13" s="143">
        <v>0</v>
      </c>
      <c r="R13" s="143"/>
      <c r="S13" s="143"/>
      <c r="T13" s="143"/>
      <c r="U13" s="25">
        <v>0</v>
      </c>
      <c r="V13" s="143">
        <v>0</v>
      </c>
      <c r="W13" s="143">
        <v>0</v>
      </c>
      <c r="X13" s="143">
        <v>0</v>
      </c>
      <c r="Y13" s="25"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75" customHeight="1">
      <c r="A14" s="11"/>
      <c r="B14" s="235" t="s">
        <v>28</v>
      </c>
      <c r="C14" s="151"/>
      <c r="D14" s="25"/>
      <c r="E14" s="25"/>
      <c r="F14" s="25"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2">
        <v>0</v>
      </c>
      <c r="O14" s="45"/>
      <c r="P14" s="45">
        <v>0</v>
      </c>
      <c r="Q14" s="45">
        <v>0</v>
      </c>
      <c r="R14" s="45"/>
      <c r="S14" s="45"/>
      <c r="T14" s="45"/>
      <c r="U14" s="25">
        <v>0</v>
      </c>
      <c r="V14" s="45">
        <v>0</v>
      </c>
      <c r="W14" s="45">
        <v>0</v>
      </c>
      <c r="X14" s="45">
        <v>0</v>
      </c>
      <c r="Y14" s="25"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75" customHeight="1" thickBot="1">
      <c r="A15" s="12"/>
      <c r="B15" s="236" t="s">
        <v>29</v>
      </c>
      <c r="C15" s="153"/>
      <c r="D15" s="26"/>
      <c r="E15" s="26"/>
      <c r="F15" s="26"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v>0</v>
      </c>
      <c r="O15" s="48"/>
      <c r="P15" s="48">
        <v>0</v>
      </c>
      <c r="Q15" s="48">
        <v>0</v>
      </c>
      <c r="R15" s="48"/>
      <c r="S15" s="48"/>
      <c r="T15" s="48"/>
      <c r="U15" s="26">
        <v>0</v>
      </c>
      <c r="V15" s="48">
        <v>0</v>
      </c>
      <c r="W15" s="48">
        <v>0</v>
      </c>
      <c r="X15" s="48">
        <v>0</v>
      </c>
      <c r="Y15" s="26"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75" customHeight="1" thickBot="1">
      <c r="A16" s="6" t="s">
        <v>30</v>
      </c>
      <c r="B16" s="233" t="s">
        <v>11</v>
      </c>
      <c r="C16" s="154"/>
      <c r="D16" s="27"/>
      <c r="E16" s="27"/>
      <c r="F16" s="27"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5">
        <v>0</v>
      </c>
      <c r="O16" s="51"/>
      <c r="P16" s="51">
        <v>0</v>
      </c>
      <c r="Q16" s="51">
        <v>0</v>
      </c>
      <c r="R16" s="51"/>
      <c r="S16" s="51"/>
      <c r="T16" s="51"/>
      <c r="U16" s="27">
        <v>0</v>
      </c>
      <c r="V16" s="51">
        <v>0</v>
      </c>
      <c r="W16" s="51">
        <v>0</v>
      </c>
      <c r="X16" s="51">
        <v>0</v>
      </c>
      <c r="Y16" s="27"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75" customHeight="1" thickBot="1">
      <c r="A17" s="6" t="s">
        <v>31</v>
      </c>
      <c r="B17" s="233" t="s">
        <v>32</v>
      </c>
      <c r="C17" s="156">
        <v>105</v>
      </c>
      <c r="D17" s="28">
        <v>177</v>
      </c>
      <c r="E17" s="28">
        <v>0</v>
      </c>
      <c r="F17" s="28">
        <v>282</v>
      </c>
      <c r="G17" s="28">
        <v>305</v>
      </c>
      <c r="H17" s="19"/>
      <c r="I17" s="28">
        <v>200528.07589200002</v>
      </c>
      <c r="J17" s="28">
        <v>170468.43125199998</v>
      </c>
      <c r="K17" s="28">
        <v>185875.29577200004</v>
      </c>
      <c r="L17" s="28">
        <v>12652.780119999989</v>
      </c>
      <c r="M17" s="28">
        <v>0</v>
      </c>
      <c r="N17" s="28">
        <v>198528.07589200002</v>
      </c>
      <c r="O17" s="28">
        <v>170468.43125199998</v>
      </c>
      <c r="P17" s="28">
        <v>89651.58</v>
      </c>
      <c r="Q17" s="28">
        <v>22507.394586020535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157">
        <v>0</v>
      </c>
      <c r="AC17" s="38">
        <f aca="true" t="shared" si="2" ref="AC17:AL17">SUM(AC18:AC19)</f>
        <v>0</v>
      </c>
      <c r="AD17" s="39">
        <f t="shared" si="2"/>
        <v>0</v>
      </c>
      <c r="AE17" s="39">
        <f t="shared" si="2"/>
        <v>0</v>
      </c>
      <c r="AF17" s="39">
        <f t="shared" si="2"/>
        <v>0</v>
      </c>
      <c r="AG17" s="39">
        <f t="shared" si="2"/>
        <v>0</v>
      </c>
      <c r="AH17" s="39">
        <f t="shared" si="2"/>
        <v>0</v>
      </c>
      <c r="AI17" s="39">
        <f t="shared" si="2"/>
        <v>0</v>
      </c>
      <c r="AJ17" s="39">
        <f t="shared" si="2"/>
        <v>0</v>
      </c>
      <c r="AK17" s="39">
        <f t="shared" si="2"/>
        <v>0</v>
      </c>
      <c r="AL17" s="40">
        <f t="shared" si="2"/>
        <v>0</v>
      </c>
      <c r="AN17" s="142"/>
      <c r="AO17" s="144"/>
      <c r="AP17" s="144"/>
      <c r="AV17" s="142"/>
      <c r="AW17" s="142"/>
      <c r="AX17" s="142"/>
    </row>
    <row r="18" spans="1:50" ht="24.75" customHeight="1">
      <c r="A18" s="10"/>
      <c r="B18" s="237" t="s">
        <v>33</v>
      </c>
      <c r="C18" s="158">
        <v>19</v>
      </c>
      <c r="D18" s="29">
        <v>0</v>
      </c>
      <c r="E18" s="29">
        <v>0</v>
      </c>
      <c r="F18" s="29">
        <v>19</v>
      </c>
      <c r="G18" s="54">
        <v>15</v>
      </c>
      <c r="H18" s="18"/>
      <c r="I18" s="54">
        <v>5354.760000000002</v>
      </c>
      <c r="J18" s="54">
        <v>0</v>
      </c>
      <c r="K18" s="54">
        <v>5354.760000000002</v>
      </c>
      <c r="L18" s="54">
        <v>0</v>
      </c>
      <c r="M18" s="54">
        <v>0</v>
      </c>
      <c r="N18" s="159">
        <v>5354.760000000002</v>
      </c>
      <c r="O18" s="54"/>
      <c r="P18" s="54">
        <v>5832.870000000002</v>
      </c>
      <c r="Q18" s="54">
        <v>5832.870000000002</v>
      </c>
      <c r="R18" s="54"/>
      <c r="S18" s="54"/>
      <c r="T18" s="54"/>
      <c r="U18" s="29">
        <v>0</v>
      </c>
      <c r="V18" s="54">
        <v>0</v>
      </c>
      <c r="W18" s="54">
        <v>0</v>
      </c>
      <c r="X18" s="54">
        <v>0</v>
      </c>
      <c r="Y18" s="29">
        <v>0</v>
      </c>
      <c r="Z18" s="54">
        <v>0</v>
      </c>
      <c r="AA18" s="55">
        <v>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7.75" thickBot="1">
      <c r="A19" s="12"/>
      <c r="B19" s="238" t="s">
        <v>34</v>
      </c>
      <c r="C19" s="160">
        <v>86</v>
      </c>
      <c r="D19" s="30">
        <v>177</v>
      </c>
      <c r="E19" s="30">
        <v>0</v>
      </c>
      <c r="F19" s="30">
        <v>263</v>
      </c>
      <c r="G19" s="57">
        <v>290</v>
      </c>
      <c r="H19" s="17"/>
      <c r="I19" s="57">
        <v>195173.315892</v>
      </c>
      <c r="J19" s="57">
        <v>170468.43125199998</v>
      </c>
      <c r="K19" s="57">
        <v>180520.53577200003</v>
      </c>
      <c r="L19" s="57">
        <v>12652.780119999989</v>
      </c>
      <c r="M19" s="57">
        <v>0</v>
      </c>
      <c r="N19" s="161">
        <v>193173.315892</v>
      </c>
      <c r="O19" s="57">
        <v>170468.43125199998</v>
      </c>
      <c r="P19" s="57">
        <v>83818.71</v>
      </c>
      <c r="Q19" s="57">
        <v>16674.524586020532</v>
      </c>
      <c r="R19" s="57"/>
      <c r="S19" s="57"/>
      <c r="T19" s="57"/>
      <c r="U19" s="30">
        <v>0</v>
      </c>
      <c r="V19" s="57">
        <v>0</v>
      </c>
      <c r="W19" s="57">
        <v>0</v>
      </c>
      <c r="X19" s="57">
        <v>0</v>
      </c>
      <c r="Y19" s="30"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75" customHeight="1" thickBot="1">
      <c r="A20" s="6" t="s">
        <v>35</v>
      </c>
      <c r="B20" s="233" t="s">
        <v>2</v>
      </c>
      <c r="C20" s="162"/>
      <c r="D20" s="31"/>
      <c r="E20" s="31"/>
      <c r="F20" s="31"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3">
        <v>0</v>
      </c>
      <c r="O20" s="60"/>
      <c r="P20" s="60">
        <v>0</v>
      </c>
      <c r="Q20" s="60">
        <v>0</v>
      </c>
      <c r="R20" s="60"/>
      <c r="S20" s="60"/>
      <c r="T20" s="60"/>
      <c r="U20" s="31">
        <v>0</v>
      </c>
      <c r="V20" s="60">
        <v>0</v>
      </c>
      <c r="W20" s="60">
        <v>0</v>
      </c>
      <c r="X20" s="60">
        <v>0</v>
      </c>
      <c r="Y20" s="31"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75" customHeight="1" thickBot="1">
      <c r="A21" s="6" t="s">
        <v>36</v>
      </c>
      <c r="B21" s="233" t="s">
        <v>37</v>
      </c>
      <c r="C21" s="156">
        <v>1576</v>
      </c>
      <c r="D21" s="28">
        <v>408</v>
      </c>
      <c r="E21" s="28">
        <v>0</v>
      </c>
      <c r="F21" s="28">
        <v>1984</v>
      </c>
      <c r="G21" s="28">
        <v>2064</v>
      </c>
      <c r="H21" s="28">
        <v>1984</v>
      </c>
      <c r="I21" s="28">
        <v>2108681.26528399</v>
      </c>
      <c r="J21" s="28">
        <v>1393775.5043808</v>
      </c>
      <c r="K21" s="28">
        <v>1374593.761729993</v>
      </c>
      <c r="L21" s="28">
        <v>434087.50355400075</v>
      </c>
      <c r="M21" s="28">
        <v>0</v>
      </c>
      <c r="N21" s="28">
        <v>1808681.2652839937</v>
      </c>
      <c r="O21" s="28">
        <v>1193775.5043808012</v>
      </c>
      <c r="P21" s="28">
        <v>1650149.6399999962</v>
      </c>
      <c r="Q21" s="28">
        <v>582153.715788614</v>
      </c>
      <c r="R21" s="28">
        <v>847847.6200000003</v>
      </c>
      <c r="S21" s="28">
        <v>522752.0599999998</v>
      </c>
      <c r="T21" s="28">
        <v>0</v>
      </c>
      <c r="U21" s="28">
        <v>1370599.6800000002</v>
      </c>
      <c r="V21" s="28">
        <v>286461.54399999906</v>
      </c>
      <c r="W21" s="28">
        <v>164393.2039999998</v>
      </c>
      <c r="X21" s="28">
        <v>0</v>
      </c>
      <c r="Y21" s="28">
        <v>450854.74799999886</v>
      </c>
      <c r="Z21" s="28">
        <v>1840271.5340000005</v>
      </c>
      <c r="AA21" s="157">
        <v>443935.377999999</v>
      </c>
      <c r="AC21" s="38">
        <f aca="true" t="shared" si="3" ref="AC21:AL21">SUM(AC22:AC23)</f>
        <v>0</v>
      </c>
      <c r="AD21" s="39">
        <f t="shared" si="3"/>
        <v>0</v>
      </c>
      <c r="AE21" s="39">
        <f t="shared" si="3"/>
        <v>0</v>
      </c>
      <c r="AF21" s="39">
        <f t="shared" si="3"/>
        <v>0</v>
      </c>
      <c r="AG21" s="39">
        <f t="shared" si="3"/>
        <v>0</v>
      </c>
      <c r="AH21" s="39">
        <f t="shared" si="3"/>
        <v>0</v>
      </c>
      <c r="AI21" s="39">
        <f t="shared" si="3"/>
        <v>0</v>
      </c>
      <c r="AJ21" s="39">
        <f t="shared" si="3"/>
        <v>0</v>
      </c>
      <c r="AK21" s="39">
        <f t="shared" si="3"/>
        <v>0</v>
      </c>
      <c r="AL21" s="40">
        <f t="shared" si="3"/>
        <v>0</v>
      </c>
      <c r="AN21" s="142"/>
      <c r="AO21" s="144"/>
      <c r="AP21" s="144"/>
      <c r="AV21" s="142"/>
      <c r="AW21" s="142"/>
      <c r="AX21" s="142"/>
    </row>
    <row r="22" spans="1:50" ht="24.75" customHeight="1">
      <c r="A22" s="10"/>
      <c r="B22" s="237" t="s">
        <v>38</v>
      </c>
      <c r="C22" s="149">
        <v>1576</v>
      </c>
      <c r="D22" s="24">
        <v>408</v>
      </c>
      <c r="E22" s="24">
        <v>0</v>
      </c>
      <c r="F22" s="24">
        <v>1984</v>
      </c>
      <c r="G22" s="42">
        <v>2064</v>
      </c>
      <c r="H22" s="42">
        <v>1984</v>
      </c>
      <c r="I22" s="42">
        <v>2108681.26528399</v>
      </c>
      <c r="J22" s="42">
        <v>1393775.5043808</v>
      </c>
      <c r="K22" s="42">
        <v>1374593.761729993</v>
      </c>
      <c r="L22" s="42">
        <v>434087.50355400075</v>
      </c>
      <c r="M22" s="42">
        <v>0</v>
      </c>
      <c r="N22" s="150">
        <v>1808681.2652839937</v>
      </c>
      <c r="O22" s="42">
        <v>1193775.5043808012</v>
      </c>
      <c r="P22" s="42">
        <v>1650149.6399999962</v>
      </c>
      <c r="Q22" s="42">
        <v>582153.715788614</v>
      </c>
      <c r="R22" s="42">
        <v>847847.6200000003</v>
      </c>
      <c r="S22" s="42">
        <v>522752.0599999998</v>
      </c>
      <c r="T22" s="42">
        <v>0</v>
      </c>
      <c r="U22" s="24">
        <v>1370599.6800000002</v>
      </c>
      <c r="V22" s="42">
        <v>286461.54399999906</v>
      </c>
      <c r="W22" s="42">
        <v>164393.2039999998</v>
      </c>
      <c r="X22" s="42">
        <v>0</v>
      </c>
      <c r="Y22" s="24">
        <v>450854.74799999886</v>
      </c>
      <c r="Z22" s="42">
        <v>1840271.5340000005</v>
      </c>
      <c r="AA22" s="43">
        <v>443935.377999999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75" customHeight="1" thickBot="1">
      <c r="A23" s="12"/>
      <c r="B23" s="239" t="s">
        <v>39</v>
      </c>
      <c r="C23" s="81"/>
      <c r="D23" s="82"/>
      <c r="E23" s="82"/>
      <c r="F23" s="82"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4">
        <v>0</v>
      </c>
      <c r="O23" s="82"/>
      <c r="P23" s="82">
        <v>0</v>
      </c>
      <c r="Q23" s="82">
        <v>0</v>
      </c>
      <c r="R23" s="82"/>
      <c r="S23" s="82"/>
      <c r="T23" s="82"/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75" customHeight="1" thickBot="1">
      <c r="A24" s="6" t="s">
        <v>40</v>
      </c>
      <c r="B24" s="233" t="s">
        <v>41</v>
      </c>
      <c r="C24" s="165">
        <v>5573</v>
      </c>
      <c r="D24" s="32">
        <v>330010</v>
      </c>
      <c r="E24" s="32">
        <v>0</v>
      </c>
      <c r="F24" s="32">
        <v>335583</v>
      </c>
      <c r="G24" s="32">
        <v>41328</v>
      </c>
      <c r="H24" s="32">
        <v>335581</v>
      </c>
      <c r="I24" s="32">
        <v>1047154.1771067788</v>
      </c>
      <c r="J24" s="32">
        <v>57019.8768695987</v>
      </c>
      <c r="K24" s="32">
        <v>91530.92326577808</v>
      </c>
      <c r="L24" s="32">
        <v>947623.2538410006</v>
      </c>
      <c r="M24" s="32">
        <v>0</v>
      </c>
      <c r="N24" s="32">
        <v>1039154.1771067786</v>
      </c>
      <c r="O24" s="32">
        <v>55019.87686959874</v>
      </c>
      <c r="P24" s="32">
        <v>971618.7859126803</v>
      </c>
      <c r="Q24" s="32">
        <v>930209.3557124436</v>
      </c>
      <c r="R24" s="32">
        <v>18645.403464052295</v>
      </c>
      <c r="S24" s="32">
        <v>139510.91898692818</v>
      </c>
      <c r="T24" s="32">
        <v>0</v>
      </c>
      <c r="U24" s="32">
        <v>158156.3224509805</v>
      </c>
      <c r="V24" s="32">
        <v>8875.80346405229</v>
      </c>
      <c r="W24" s="32">
        <v>104234.91098692818</v>
      </c>
      <c r="X24" s="32">
        <v>0</v>
      </c>
      <c r="Y24" s="32">
        <v>113110.71445098048</v>
      </c>
      <c r="Z24" s="32">
        <v>148371.87310457526</v>
      </c>
      <c r="AA24" s="166">
        <v>102606.26510457527</v>
      </c>
      <c r="AC24" s="62">
        <f aca="true" t="shared" si="4" ref="AC24:AL24">SUM(AC25:AC27)</f>
        <v>0</v>
      </c>
      <c r="AD24" s="63">
        <f t="shared" si="4"/>
        <v>0</v>
      </c>
      <c r="AE24" s="63">
        <f t="shared" si="4"/>
        <v>0</v>
      </c>
      <c r="AF24" s="63">
        <f t="shared" si="4"/>
        <v>0</v>
      </c>
      <c r="AG24" s="63">
        <f t="shared" si="4"/>
        <v>0</v>
      </c>
      <c r="AH24" s="63">
        <f t="shared" si="4"/>
        <v>0</v>
      </c>
      <c r="AI24" s="63">
        <f t="shared" si="4"/>
        <v>0</v>
      </c>
      <c r="AJ24" s="63">
        <f t="shared" si="4"/>
        <v>0</v>
      </c>
      <c r="AK24" s="63">
        <f t="shared" si="4"/>
        <v>0</v>
      </c>
      <c r="AL24" s="64">
        <f t="shared" si="4"/>
        <v>0</v>
      </c>
      <c r="AN24" s="142"/>
      <c r="AO24" s="144"/>
      <c r="AP24" s="144"/>
      <c r="AV24" s="142"/>
      <c r="AW24" s="142"/>
      <c r="AX24" s="142"/>
    </row>
    <row r="25" spans="1:50" ht="24.75" customHeight="1">
      <c r="A25" s="10"/>
      <c r="B25" s="237" t="s">
        <v>42</v>
      </c>
      <c r="C25" s="149">
        <v>5282</v>
      </c>
      <c r="D25" s="24">
        <v>329595</v>
      </c>
      <c r="E25" s="24"/>
      <c r="F25" s="24">
        <v>334877</v>
      </c>
      <c r="G25" s="42">
        <v>40583</v>
      </c>
      <c r="H25" s="42">
        <v>334877</v>
      </c>
      <c r="I25" s="42">
        <v>942149.2777777787</v>
      </c>
      <c r="J25" s="42">
        <v>0</v>
      </c>
      <c r="K25" s="42">
        <v>49196.77777777781</v>
      </c>
      <c r="L25" s="42">
        <v>892952.5000000007</v>
      </c>
      <c r="M25" s="42"/>
      <c r="N25" s="150">
        <v>942149.2777777785</v>
      </c>
      <c r="O25" s="42"/>
      <c r="P25" s="42">
        <v>905515.9659126801</v>
      </c>
      <c r="Q25" s="42">
        <v>905515.9659126801</v>
      </c>
      <c r="R25" s="42">
        <v>1970.8434640522892</v>
      </c>
      <c r="S25" s="42">
        <v>79254.06898692816</v>
      </c>
      <c r="T25" s="42"/>
      <c r="U25" s="24">
        <v>81224.91245098045</v>
      </c>
      <c r="V25" s="42">
        <v>1970.8434640522892</v>
      </c>
      <c r="W25" s="42">
        <v>79254.06898692816</v>
      </c>
      <c r="X25" s="42">
        <v>0</v>
      </c>
      <c r="Y25" s="24">
        <v>81224.91245098045</v>
      </c>
      <c r="Z25" s="42">
        <v>68570.46310457525</v>
      </c>
      <c r="AA25" s="43">
        <v>68570.46310457525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75" customHeight="1">
      <c r="A26" s="11"/>
      <c r="B26" s="240" t="s">
        <v>3</v>
      </c>
      <c r="C26" s="75">
        <v>289</v>
      </c>
      <c r="D26" s="76">
        <v>415</v>
      </c>
      <c r="E26" s="76">
        <v>0</v>
      </c>
      <c r="F26" s="76">
        <v>704</v>
      </c>
      <c r="G26" s="76">
        <v>743</v>
      </c>
      <c r="H26" s="42">
        <v>704</v>
      </c>
      <c r="I26" s="76">
        <v>99394.6143290001</v>
      </c>
      <c r="J26" s="76">
        <v>52531.6488695987</v>
      </c>
      <c r="K26" s="76">
        <v>36723.86048800026</v>
      </c>
      <c r="L26" s="76">
        <v>54670.75384099987</v>
      </c>
      <c r="M26" s="76">
        <v>0</v>
      </c>
      <c r="N26" s="167">
        <v>91394.61432900012</v>
      </c>
      <c r="O26" s="76">
        <v>50531.648869598735</v>
      </c>
      <c r="P26" s="76">
        <v>65626.72000000023</v>
      </c>
      <c r="Q26" s="76">
        <v>24598.1689642975</v>
      </c>
      <c r="R26" s="76">
        <v>16674.560000000005</v>
      </c>
      <c r="S26" s="76">
        <v>60256.85000000002</v>
      </c>
      <c r="T26" s="76">
        <v>0</v>
      </c>
      <c r="U26" s="76">
        <v>76931.41000000003</v>
      </c>
      <c r="V26" s="76">
        <v>6904.959999999999</v>
      </c>
      <c r="W26" s="76">
        <v>24980.84200000002</v>
      </c>
      <c r="X26" s="76">
        <v>0</v>
      </c>
      <c r="Y26" s="76">
        <v>31885.802000000018</v>
      </c>
      <c r="Z26" s="76">
        <v>79801.41000000003</v>
      </c>
      <c r="AA26" s="77">
        <v>34035.802000000025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75" customHeight="1" thickBot="1">
      <c r="A27" s="12"/>
      <c r="B27" s="239" t="s">
        <v>43</v>
      </c>
      <c r="C27" s="168">
        <v>2</v>
      </c>
      <c r="D27" s="33">
        <v>0</v>
      </c>
      <c r="E27" s="33"/>
      <c r="F27" s="33">
        <v>2</v>
      </c>
      <c r="G27" s="68">
        <v>2</v>
      </c>
      <c r="H27" s="17"/>
      <c r="I27" s="68">
        <v>5610.285</v>
      </c>
      <c r="J27" s="68">
        <v>4488.228</v>
      </c>
      <c r="K27" s="68">
        <v>5610.285</v>
      </c>
      <c r="L27" s="68">
        <v>0</v>
      </c>
      <c r="M27" s="68"/>
      <c r="N27" s="169">
        <v>5610.285</v>
      </c>
      <c r="O27" s="68">
        <v>4488.228</v>
      </c>
      <c r="P27" s="68">
        <v>476.09999999999945</v>
      </c>
      <c r="Q27" s="68">
        <v>95.22083546590329</v>
      </c>
      <c r="R27" s="68"/>
      <c r="S27" s="68"/>
      <c r="T27" s="68"/>
      <c r="U27" s="33">
        <v>0</v>
      </c>
      <c r="V27" s="68">
        <v>0</v>
      </c>
      <c r="W27" s="68">
        <v>0</v>
      </c>
      <c r="X27" s="68">
        <v>0</v>
      </c>
      <c r="Y27" s="33">
        <v>0</v>
      </c>
      <c r="Z27" s="68">
        <v>0</v>
      </c>
      <c r="AA27" s="69">
        <v>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75" customHeight="1" thickBot="1">
      <c r="A28" s="6" t="s">
        <v>44</v>
      </c>
      <c r="B28" s="233" t="s">
        <v>4</v>
      </c>
      <c r="C28" s="162"/>
      <c r="D28" s="31"/>
      <c r="E28" s="31"/>
      <c r="F28" s="31"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3">
        <v>0</v>
      </c>
      <c r="O28" s="60"/>
      <c r="P28" s="60">
        <v>0</v>
      </c>
      <c r="Q28" s="60">
        <v>0</v>
      </c>
      <c r="R28" s="60"/>
      <c r="S28" s="60"/>
      <c r="T28" s="60"/>
      <c r="U28" s="31">
        <v>0</v>
      </c>
      <c r="V28" s="60">
        <v>0</v>
      </c>
      <c r="W28" s="60">
        <v>0</v>
      </c>
      <c r="X28" s="60">
        <v>0</v>
      </c>
      <c r="Y28" s="31"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75" customHeight="1" thickBot="1">
      <c r="A29" s="13" t="s">
        <v>45</v>
      </c>
      <c r="B29" s="241" t="s">
        <v>12</v>
      </c>
      <c r="C29" s="170">
        <v>14</v>
      </c>
      <c r="D29" s="34">
        <v>0</v>
      </c>
      <c r="E29" s="34">
        <v>0</v>
      </c>
      <c r="F29" s="34">
        <v>14</v>
      </c>
      <c r="G29" s="7">
        <v>12</v>
      </c>
      <c r="H29" s="171">
        <v>14</v>
      </c>
      <c r="I29" s="7">
        <v>2864909.039521859</v>
      </c>
      <c r="J29" s="7">
        <v>2864909.039521859</v>
      </c>
      <c r="K29" s="7">
        <v>2864909.039521859</v>
      </c>
      <c r="L29" s="7">
        <v>0</v>
      </c>
      <c r="M29" s="7">
        <v>0</v>
      </c>
      <c r="N29" s="172">
        <v>2864909.039521859</v>
      </c>
      <c r="O29" s="7">
        <v>2864909.039521859</v>
      </c>
      <c r="P29" s="7">
        <v>1883042.4200000018</v>
      </c>
      <c r="Q29" s="7">
        <v>1674.552468292648</v>
      </c>
      <c r="R29" s="7"/>
      <c r="S29" s="7"/>
      <c r="T29" s="7"/>
      <c r="U29" s="34">
        <v>0</v>
      </c>
      <c r="V29" s="7">
        <v>0</v>
      </c>
      <c r="W29" s="7">
        <v>0</v>
      </c>
      <c r="X29" s="7">
        <v>0</v>
      </c>
      <c r="Y29" s="34">
        <v>0</v>
      </c>
      <c r="Z29" s="7">
        <v>0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" thickBot="1">
      <c r="A30" s="6" t="s">
        <v>46</v>
      </c>
      <c r="B30" s="241" t="s">
        <v>47</v>
      </c>
      <c r="C30" s="165">
        <v>25</v>
      </c>
      <c r="D30" s="32">
        <v>0</v>
      </c>
      <c r="E30" s="32">
        <v>0</v>
      </c>
      <c r="F30" s="32">
        <v>25</v>
      </c>
      <c r="G30" s="32">
        <v>12</v>
      </c>
      <c r="H30" s="16"/>
      <c r="I30" s="32">
        <v>2347477.8269061437</v>
      </c>
      <c r="J30" s="32">
        <v>2347477.8269061437</v>
      </c>
      <c r="K30" s="32">
        <v>2347477.8269061437</v>
      </c>
      <c r="L30" s="32">
        <v>0</v>
      </c>
      <c r="M30" s="32">
        <v>0</v>
      </c>
      <c r="N30" s="32">
        <v>2347477.8269061437</v>
      </c>
      <c r="O30" s="32">
        <v>2347477.8269061437</v>
      </c>
      <c r="P30" s="32">
        <v>1736325.6800000002</v>
      </c>
      <c r="Q30" s="32">
        <v>568.150081086968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166">
        <v>0</v>
      </c>
      <c r="AC30" s="62">
        <f aca="true" t="shared" si="5" ref="AC30:AL30">SUM(AC31:AC32)</f>
        <v>0</v>
      </c>
      <c r="AD30" s="63">
        <f t="shared" si="5"/>
        <v>0</v>
      </c>
      <c r="AE30" s="63">
        <f t="shared" si="5"/>
        <v>0</v>
      </c>
      <c r="AF30" s="63">
        <f t="shared" si="5"/>
        <v>0</v>
      </c>
      <c r="AG30" s="63">
        <f t="shared" si="5"/>
        <v>0</v>
      </c>
      <c r="AH30" s="63">
        <f t="shared" si="5"/>
        <v>0</v>
      </c>
      <c r="AI30" s="63">
        <f t="shared" si="5"/>
        <v>0</v>
      </c>
      <c r="AJ30" s="63">
        <f t="shared" si="5"/>
        <v>0</v>
      </c>
      <c r="AK30" s="63">
        <f t="shared" si="5"/>
        <v>0</v>
      </c>
      <c r="AL30" s="64">
        <f t="shared" si="5"/>
        <v>0</v>
      </c>
      <c r="AN30" s="142"/>
      <c r="AO30" s="144"/>
      <c r="AP30" s="144"/>
      <c r="AV30" s="142"/>
      <c r="AW30" s="142"/>
      <c r="AX30" s="142"/>
    </row>
    <row r="31" spans="1:50" ht="27">
      <c r="A31" s="10"/>
      <c r="B31" s="237" t="s">
        <v>48</v>
      </c>
      <c r="C31" s="78">
        <v>25</v>
      </c>
      <c r="D31" s="79"/>
      <c r="E31" s="79">
        <v>0</v>
      </c>
      <c r="F31" s="79">
        <v>25</v>
      </c>
      <c r="G31" s="79">
        <v>12</v>
      </c>
      <c r="H31" s="15"/>
      <c r="I31" s="79">
        <v>2347477.8269061437</v>
      </c>
      <c r="J31" s="79">
        <v>2347477.8269061437</v>
      </c>
      <c r="K31" s="79">
        <v>2347477.8269061437</v>
      </c>
      <c r="L31" s="79"/>
      <c r="M31" s="79">
        <v>0</v>
      </c>
      <c r="N31" s="173">
        <v>2347477.8269061437</v>
      </c>
      <c r="O31" s="79">
        <v>2347477.8269061437</v>
      </c>
      <c r="P31" s="79">
        <v>1736325.6800000002</v>
      </c>
      <c r="Q31" s="79">
        <v>568.150081086968</v>
      </c>
      <c r="R31" s="79"/>
      <c r="S31" s="79"/>
      <c r="T31" s="79"/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39" t="s">
        <v>49</v>
      </c>
      <c r="C32" s="81"/>
      <c r="D32" s="82"/>
      <c r="E32" s="82"/>
      <c r="F32" s="82"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4">
        <v>0</v>
      </c>
      <c r="O32" s="82"/>
      <c r="P32" s="82">
        <v>0</v>
      </c>
      <c r="Q32" s="82">
        <v>0</v>
      </c>
      <c r="R32" s="82"/>
      <c r="S32" s="82"/>
      <c r="T32" s="82"/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" thickBot="1">
      <c r="A33" s="6" t="s">
        <v>50</v>
      </c>
      <c r="B33" s="233" t="s">
        <v>13</v>
      </c>
      <c r="C33" s="162"/>
      <c r="D33" s="31"/>
      <c r="E33" s="31"/>
      <c r="F33" s="31"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3">
        <v>0</v>
      </c>
      <c r="O33" s="60"/>
      <c r="P33" s="60">
        <v>0</v>
      </c>
      <c r="Q33" s="60">
        <v>0</v>
      </c>
      <c r="R33" s="60"/>
      <c r="S33" s="60"/>
      <c r="T33" s="60"/>
      <c r="U33" s="31">
        <v>0</v>
      </c>
      <c r="V33" s="60">
        <v>0</v>
      </c>
      <c r="W33" s="60">
        <v>0</v>
      </c>
      <c r="X33" s="60">
        <v>0</v>
      </c>
      <c r="Y33" s="31"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" thickBot="1">
      <c r="A34" s="6" t="s">
        <v>51</v>
      </c>
      <c r="B34" s="233" t="s">
        <v>14</v>
      </c>
      <c r="C34" s="165">
        <v>0</v>
      </c>
      <c r="D34" s="32">
        <v>0</v>
      </c>
      <c r="E34" s="32">
        <v>0</v>
      </c>
      <c r="F34" s="32">
        <v>0</v>
      </c>
      <c r="G34" s="32">
        <v>0</v>
      </c>
      <c r="H34" s="17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166">
        <v>0</v>
      </c>
      <c r="AC34" s="62">
        <f aca="true" t="shared" si="6" ref="AC34:AL34">SUM(AC35:AC36)</f>
        <v>0</v>
      </c>
      <c r="AD34" s="63">
        <f t="shared" si="6"/>
        <v>0</v>
      </c>
      <c r="AE34" s="63">
        <f t="shared" si="6"/>
        <v>0</v>
      </c>
      <c r="AF34" s="63">
        <f t="shared" si="6"/>
        <v>0</v>
      </c>
      <c r="AG34" s="63">
        <f t="shared" si="6"/>
        <v>0</v>
      </c>
      <c r="AH34" s="63">
        <f t="shared" si="6"/>
        <v>0</v>
      </c>
      <c r="AI34" s="63">
        <f t="shared" si="6"/>
        <v>0</v>
      </c>
      <c r="AJ34" s="63">
        <f t="shared" si="6"/>
        <v>0</v>
      </c>
      <c r="AK34" s="63">
        <f t="shared" si="6"/>
        <v>0</v>
      </c>
      <c r="AL34" s="64">
        <f t="shared" si="6"/>
        <v>0</v>
      </c>
      <c r="AN34" s="142"/>
      <c r="AO34" s="144"/>
      <c r="AP34" s="144"/>
      <c r="AV34" s="142"/>
      <c r="AW34" s="142"/>
      <c r="AX34" s="142"/>
    </row>
    <row r="35" spans="1:50" ht="27">
      <c r="A35" s="10"/>
      <c r="B35" s="242" t="s">
        <v>52</v>
      </c>
      <c r="C35" s="158"/>
      <c r="D35" s="29"/>
      <c r="E35" s="29"/>
      <c r="F35" s="29"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9">
        <v>0</v>
      </c>
      <c r="O35" s="54"/>
      <c r="P35" s="54">
        <v>0</v>
      </c>
      <c r="Q35" s="54">
        <v>0</v>
      </c>
      <c r="R35" s="54"/>
      <c r="S35" s="54"/>
      <c r="T35" s="54"/>
      <c r="U35" s="29">
        <v>0</v>
      </c>
      <c r="V35" s="54">
        <v>0</v>
      </c>
      <c r="W35" s="54">
        <v>0</v>
      </c>
      <c r="X35" s="54">
        <v>0</v>
      </c>
      <c r="Y35" s="29"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39" t="s">
        <v>53</v>
      </c>
      <c r="C36" s="81"/>
      <c r="D36" s="82"/>
      <c r="E36" s="82"/>
      <c r="F36" s="82"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4">
        <v>0</v>
      </c>
      <c r="O36" s="82"/>
      <c r="P36" s="82">
        <v>0</v>
      </c>
      <c r="Q36" s="82">
        <v>0</v>
      </c>
      <c r="R36" s="82"/>
      <c r="S36" s="82"/>
      <c r="T36" s="82"/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33" t="s">
        <v>5</v>
      </c>
      <c r="C37" s="174">
        <v>2</v>
      </c>
      <c r="D37" s="175">
        <v>2</v>
      </c>
      <c r="E37" s="175">
        <v>0</v>
      </c>
      <c r="F37" s="175">
        <v>4</v>
      </c>
      <c r="G37" s="66">
        <v>5</v>
      </c>
      <c r="H37" s="19"/>
      <c r="I37" s="66">
        <v>15281.382920000007</v>
      </c>
      <c r="J37" s="66">
        <v>12225.106335999997</v>
      </c>
      <c r="K37" s="66">
        <v>6378.352920000005</v>
      </c>
      <c r="L37" s="66">
        <v>8903.030000000002</v>
      </c>
      <c r="M37" s="66">
        <v>0</v>
      </c>
      <c r="N37" s="176">
        <v>15281.382920000007</v>
      </c>
      <c r="O37" s="66">
        <v>12225.106335999997</v>
      </c>
      <c r="P37" s="66">
        <v>37005.05000000001</v>
      </c>
      <c r="Q37" s="66">
        <v>7401.005302601661</v>
      </c>
      <c r="R37" s="66">
        <v>13842.069999999994</v>
      </c>
      <c r="S37" s="66">
        <v>387.8000000000002</v>
      </c>
      <c r="T37" s="66">
        <v>0</v>
      </c>
      <c r="U37" s="175">
        <v>14229.869999999995</v>
      </c>
      <c r="V37" s="66">
        <v>2768.4139999999807</v>
      </c>
      <c r="W37" s="66">
        <v>77.55999999999995</v>
      </c>
      <c r="X37" s="66">
        <v>0</v>
      </c>
      <c r="Y37" s="175">
        <v>2845.9739999999806</v>
      </c>
      <c r="Z37" s="66">
        <v>7359.869999999995</v>
      </c>
      <c r="AA37" s="67">
        <v>1471.9739999999802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" thickBot="1">
      <c r="A38" s="6" t="s">
        <v>55</v>
      </c>
      <c r="B38" s="233" t="s">
        <v>56</v>
      </c>
      <c r="C38" s="162">
        <v>55</v>
      </c>
      <c r="D38" s="31">
        <v>42</v>
      </c>
      <c r="E38" s="31">
        <v>0</v>
      </c>
      <c r="F38" s="31">
        <v>97</v>
      </c>
      <c r="G38" s="60">
        <v>129</v>
      </c>
      <c r="H38" s="20"/>
      <c r="I38" s="60">
        <v>562144.8774331381</v>
      </c>
      <c r="J38" s="60">
        <v>447545.2728981646</v>
      </c>
      <c r="K38" s="60">
        <v>527434.1571411381</v>
      </c>
      <c r="L38" s="60">
        <v>34710.72029200003</v>
      </c>
      <c r="M38" s="60">
        <v>0</v>
      </c>
      <c r="N38" s="163">
        <v>562144.8774331381</v>
      </c>
      <c r="O38" s="60">
        <v>447545.2728981646</v>
      </c>
      <c r="P38" s="60">
        <v>519431.7100000002</v>
      </c>
      <c r="Q38" s="60">
        <v>117822.63946778869</v>
      </c>
      <c r="R38" s="60">
        <v>6392.079999999987</v>
      </c>
      <c r="S38" s="60">
        <v>27954.35</v>
      </c>
      <c r="T38" s="60">
        <v>0</v>
      </c>
      <c r="U38" s="31">
        <v>34346.429999999986</v>
      </c>
      <c r="V38" s="60">
        <v>958.8119999999763</v>
      </c>
      <c r="W38" s="60">
        <v>4193.1524999999965</v>
      </c>
      <c r="X38" s="60">
        <v>0</v>
      </c>
      <c r="Y38" s="31">
        <v>5151.964499999973</v>
      </c>
      <c r="Z38" s="60">
        <v>45946.429999999986</v>
      </c>
      <c r="AA38" s="61">
        <v>5965.228499999976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33" t="s">
        <v>6</v>
      </c>
      <c r="C39" s="162">
        <v>5</v>
      </c>
      <c r="D39" s="31">
        <v>0</v>
      </c>
      <c r="E39" s="31">
        <v>0</v>
      </c>
      <c r="F39" s="31">
        <v>5</v>
      </c>
      <c r="G39" s="60">
        <v>12</v>
      </c>
      <c r="H39" s="20"/>
      <c r="I39" s="60">
        <v>342185.29072199995</v>
      </c>
      <c r="J39" s="60">
        <v>320135.54338381405</v>
      </c>
      <c r="K39" s="60">
        <v>342185.29072199995</v>
      </c>
      <c r="L39" s="60">
        <v>0</v>
      </c>
      <c r="M39" s="60">
        <v>0</v>
      </c>
      <c r="N39" s="163">
        <v>342185.29072199995</v>
      </c>
      <c r="O39" s="60">
        <v>320135.54338381405</v>
      </c>
      <c r="P39" s="60">
        <v>236097.51</v>
      </c>
      <c r="Q39" s="60">
        <v>15454.91981029704</v>
      </c>
      <c r="R39" s="60"/>
      <c r="S39" s="60"/>
      <c r="T39" s="60"/>
      <c r="U39" s="31">
        <v>0</v>
      </c>
      <c r="V39" s="60">
        <v>0</v>
      </c>
      <c r="W39" s="60">
        <v>0</v>
      </c>
      <c r="X39" s="60">
        <v>0</v>
      </c>
      <c r="Y39" s="31">
        <v>0</v>
      </c>
      <c r="Z39" s="60">
        <v>0</v>
      </c>
      <c r="AA39" s="61">
        <v>0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33" t="s">
        <v>7</v>
      </c>
      <c r="C40" s="165">
        <v>0</v>
      </c>
      <c r="D40" s="32">
        <v>0</v>
      </c>
      <c r="E40" s="32">
        <v>0</v>
      </c>
      <c r="F40" s="32">
        <v>0</v>
      </c>
      <c r="G40" s="32">
        <v>0</v>
      </c>
      <c r="H40" s="20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166">
        <v>0</v>
      </c>
      <c r="AC40" s="38">
        <f aca="true" t="shared" si="7" ref="AC40:AL40">SUM(AC41:AC43)</f>
        <v>0</v>
      </c>
      <c r="AD40" s="39">
        <f t="shared" si="7"/>
        <v>0</v>
      </c>
      <c r="AE40" s="39">
        <f t="shared" si="7"/>
        <v>0</v>
      </c>
      <c r="AF40" s="39">
        <f t="shared" si="7"/>
        <v>0</v>
      </c>
      <c r="AG40" s="39">
        <f t="shared" si="7"/>
        <v>0</v>
      </c>
      <c r="AH40" s="39">
        <f t="shared" si="7"/>
        <v>0</v>
      </c>
      <c r="AI40" s="39">
        <f t="shared" si="7"/>
        <v>0</v>
      </c>
      <c r="AJ40" s="39">
        <f t="shared" si="7"/>
        <v>0</v>
      </c>
      <c r="AK40" s="39">
        <f t="shared" si="7"/>
        <v>0</v>
      </c>
      <c r="AL40" s="40">
        <f t="shared" si="7"/>
        <v>0</v>
      </c>
      <c r="AN40" s="142"/>
      <c r="AO40" s="144"/>
      <c r="AP40" s="144"/>
      <c r="AV40" s="142"/>
      <c r="AW40" s="142"/>
      <c r="AX40" s="142"/>
    </row>
    <row r="41" spans="1:50" ht="27">
      <c r="A41" s="10"/>
      <c r="B41" s="243" t="s">
        <v>59</v>
      </c>
      <c r="C41" s="177"/>
      <c r="D41" s="35"/>
      <c r="E41" s="35"/>
      <c r="F41" s="35"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v>0</v>
      </c>
      <c r="O41" s="71"/>
      <c r="P41" s="71">
        <v>0</v>
      </c>
      <c r="Q41" s="71">
        <v>0</v>
      </c>
      <c r="R41" s="71"/>
      <c r="S41" s="71"/>
      <c r="T41" s="71"/>
      <c r="U41" s="35">
        <v>0</v>
      </c>
      <c r="V41" s="71">
        <v>0</v>
      </c>
      <c r="W41" s="71">
        <v>0</v>
      </c>
      <c r="X41" s="71">
        <v>0</v>
      </c>
      <c r="Y41" s="35"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">
      <c r="A42" s="11"/>
      <c r="B42" s="240" t="s">
        <v>60</v>
      </c>
      <c r="C42" s="75"/>
      <c r="D42" s="76"/>
      <c r="E42" s="76"/>
      <c r="F42" s="76"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7">
        <v>0</v>
      </c>
      <c r="O42" s="76"/>
      <c r="P42" s="76">
        <v>0</v>
      </c>
      <c r="Q42" s="76">
        <v>0</v>
      </c>
      <c r="R42" s="76"/>
      <c r="S42" s="76"/>
      <c r="T42" s="76"/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44" t="s">
        <v>61</v>
      </c>
      <c r="C43" s="168"/>
      <c r="D43" s="33"/>
      <c r="E43" s="33"/>
      <c r="F43" s="33"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9">
        <v>0</v>
      </c>
      <c r="O43" s="68"/>
      <c r="P43" s="68">
        <v>0</v>
      </c>
      <c r="Q43" s="68">
        <v>0</v>
      </c>
      <c r="R43" s="68"/>
      <c r="S43" s="68"/>
      <c r="T43" s="68"/>
      <c r="U43" s="33">
        <v>0</v>
      </c>
      <c r="V43" s="68">
        <v>0</v>
      </c>
      <c r="W43" s="68">
        <v>0</v>
      </c>
      <c r="X43" s="68">
        <v>0</v>
      </c>
      <c r="Y43" s="33"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33" t="s">
        <v>8</v>
      </c>
      <c r="C44" s="162"/>
      <c r="D44" s="31"/>
      <c r="E44" s="31"/>
      <c r="F44" s="31"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3">
        <v>0</v>
      </c>
      <c r="O44" s="60"/>
      <c r="P44" s="60">
        <v>0</v>
      </c>
      <c r="Q44" s="60">
        <v>0</v>
      </c>
      <c r="R44" s="60"/>
      <c r="S44" s="60"/>
      <c r="T44" s="60"/>
      <c r="U44" s="31">
        <v>0</v>
      </c>
      <c r="V44" s="60">
        <v>0</v>
      </c>
      <c r="W44" s="60">
        <v>0</v>
      </c>
      <c r="X44" s="60">
        <v>0</v>
      </c>
      <c r="Y44" s="31"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" thickBot="1">
      <c r="A45" s="6" t="s">
        <v>63</v>
      </c>
      <c r="B45" s="233" t="s">
        <v>64</v>
      </c>
      <c r="C45" s="165">
        <v>19</v>
      </c>
      <c r="D45" s="32">
        <v>29</v>
      </c>
      <c r="E45" s="32">
        <v>0</v>
      </c>
      <c r="F45" s="32">
        <v>48</v>
      </c>
      <c r="G45" s="32">
        <v>51</v>
      </c>
      <c r="H45" s="20"/>
      <c r="I45" s="32">
        <v>156120.43180199998</v>
      </c>
      <c r="J45" s="32">
        <v>106667.41743247936</v>
      </c>
      <c r="K45" s="32">
        <v>151318.45840199996</v>
      </c>
      <c r="L45" s="32">
        <v>4801.973400000003</v>
      </c>
      <c r="M45" s="32">
        <v>0</v>
      </c>
      <c r="N45" s="32">
        <v>156120.43180199998</v>
      </c>
      <c r="O45" s="32">
        <v>106667.41743247936</v>
      </c>
      <c r="P45" s="32">
        <v>129897.87999999989</v>
      </c>
      <c r="Q45" s="32">
        <v>42996.666855256015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-1000</v>
      </c>
      <c r="AA45" s="166">
        <v>-200</v>
      </c>
      <c r="AC45" s="62">
        <f aca="true" t="shared" si="8" ref="AC45:AL45">SUM(AC46:AC48)</f>
        <v>0</v>
      </c>
      <c r="AD45" s="63">
        <f t="shared" si="8"/>
        <v>0</v>
      </c>
      <c r="AE45" s="63">
        <f t="shared" si="8"/>
        <v>0</v>
      </c>
      <c r="AF45" s="63">
        <f t="shared" si="8"/>
        <v>0</v>
      </c>
      <c r="AG45" s="63">
        <f t="shared" si="8"/>
        <v>0</v>
      </c>
      <c r="AH45" s="63">
        <f t="shared" si="8"/>
        <v>0</v>
      </c>
      <c r="AI45" s="63">
        <f t="shared" si="8"/>
        <v>0</v>
      </c>
      <c r="AJ45" s="63">
        <f t="shared" si="8"/>
        <v>0</v>
      </c>
      <c r="AK45" s="63">
        <f t="shared" si="8"/>
        <v>0</v>
      </c>
      <c r="AL45" s="64">
        <f t="shared" si="8"/>
        <v>0</v>
      </c>
      <c r="AN45" s="142"/>
      <c r="AO45" s="144"/>
      <c r="AP45" s="144"/>
      <c r="AV45" s="142"/>
      <c r="AW45" s="142"/>
      <c r="AX45" s="142"/>
    </row>
    <row r="46" spans="1:50" ht="14.25">
      <c r="A46" s="10"/>
      <c r="B46" s="245" t="s">
        <v>65</v>
      </c>
      <c r="C46" s="78">
        <v>1</v>
      </c>
      <c r="D46" s="79">
        <v>0</v>
      </c>
      <c r="E46" s="79"/>
      <c r="F46" s="79">
        <v>1</v>
      </c>
      <c r="G46" s="79">
        <v>1</v>
      </c>
      <c r="H46" s="18"/>
      <c r="I46" s="79">
        <v>3143</v>
      </c>
      <c r="J46" s="79">
        <v>2514.3999999999996</v>
      </c>
      <c r="K46" s="79">
        <v>3143</v>
      </c>
      <c r="L46" s="79">
        <v>0</v>
      </c>
      <c r="M46" s="79"/>
      <c r="N46" s="173">
        <v>3143</v>
      </c>
      <c r="O46" s="79">
        <v>2514.3999999999996</v>
      </c>
      <c r="P46" s="79">
        <v>671.6500000000001</v>
      </c>
      <c r="Q46" s="79">
        <v>134.32616438356195</v>
      </c>
      <c r="R46" s="79"/>
      <c r="S46" s="79"/>
      <c r="T46" s="79"/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25">
      <c r="A47" s="11"/>
      <c r="B47" s="246" t="s">
        <v>66</v>
      </c>
      <c r="C47" s="151">
        <v>1</v>
      </c>
      <c r="D47" s="25">
        <v>0</v>
      </c>
      <c r="E47" s="25">
        <v>0</v>
      </c>
      <c r="F47" s="25">
        <v>1</v>
      </c>
      <c r="G47" s="45">
        <v>2</v>
      </c>
      <c r="H47" s="74"/>
      <c r="I47" s="45">
        <v>10506.389249999993</v>
      </c>
      <c r="J47" s="45">
        <v>0</v>
      </c>
      <c r="K47" s="45">
        <v>10506.389249999993</v>
      </c>
      <c r="L47" s="45">
        <v>0</v>
      </c>
      <c r="M47" s="45">
        <v>0</v>
      </c>
      <c r="N47" s="152">
        <v>10506.389249999993</v>
      </c>
      <c r="O47" s="45">
        <v>0</v>
      </c>
      <c r="P47" s="45">
        <v>12141.369999999992</v>
      </c>
      <c r="Q47" s="45">
        <v>10984.631453150678</v>
      </c>
      <c r="R47" s="45"/>
      <c r="S47" s="45"/>
      <c r="T47" s="45"/>
      <c r="U47" s="25">
        <v>0</v>
      </c>
      <c r="V47" s="45">
        <v>0</v>
      </c>
      <c r="W47" s="45">
        <v>0</v>
      </c>
      <c r="X47" s="45">
        <v>0</v>
      </c>
      <c r="Y47" s="25"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47" t="s">
        <v>67</v>
      </c>
      <c r="C48" s="168">
        <v>17</v>
      </c>
      <c r="D48" s="33">
        <v>29</v>
      </c>
      <c r="E48" s="33">
        <v>0</v>
      </c>
      <c r="F48" s="33">
        <v>46</v>
      </c>
      <c r="G48" s="68">
        <v>48</v>
      </c>
      <c r="H48" s="74"/>
      <c r="I48" s="68">
        <v>142471.04255199997</v>
      </c>
      <c r="J48" s="68">
        <v>104153.01743247936</v>
      </c>
      <c r="K48" s="68">
        <v>137669.06915199995</v>
      </c>
      <c r="L48" s="68">
        <v>4801.973400000003</v>
      </c>
      <c r="M48" s="68">
        <v>0</v>
      </c>
      <c r="N48" s="169">
        <v>142471.04255199997</v>
      </c>
      <c r="O48" s="68">
        <v>104153.01743247936</v>
      </c>
      <c r="P48" s="68">
        <v>117084.8599999999</v>
      </c>
      <c r="Q48" s="68">
        <v>31877.709237721774</v>
      </c>
      <c r="R48" s="68"/>
      <c r="S48" s="68"/>
      <c r="T48" s="68"/>
      <c r="U48" s="33">
        <v>0</v>
      </c>
      <c r="V48" s="68">
        <v>0</v>
      </c>
      <c r="W48" s="68">
        <v>0</v>
      </c>
      <c r="X48" s="68">
        <v>0</v>
      </c>
      <c r="Y48" s="33">
        <v>0</v>
      </c>
      <c r="Z48" s="68">
        <v>-1000</v>
      </c>
      <c r="AA48" s="69">
        <v>-200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33" t="s">
        <v>9</v>
      </c>
      <c r="C49" s="174">
        <v>0</v>
      </c>
      <c r="D49" s="175">
        <v>0</v>
      </c>
      <c r="E49" s="175">
        <v>0</v>
      </c>
      <c r="F49" s="175">
        <v>0</v>
      </c>
      <c r="G49" s="66"/>
      <c r="H49" s="178"/>
      <c r="I49" s="66">
        <v>0</v>
      </c>
      <c r="J49" s="66"/>
      <c r="K49" s="66">
        <v>0</v>
      </c>
      <c r="L49" s="66">
        <v>0</v>
      </c>
      <c r="M49" s="66">
        <v>0</v>
      </c>
      <c r="N49" s="176">
        <v>0</v>
      </c>
      <c r="O49" s="176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5">
        <v>0</v>
      </c>
      <c r="V49" s="66">
        <v>0</v>
      </c>
      <c r="W49" s="66">
        <v>0</v>
      </c>
      <c r="X49" s="66">
        <v>0</v>
      </c>
      <c r="Y49" s="175"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25" customHeight="1" thickBot="1">
      <c r="A50" s="282" t="s">
        <v>69</v>
      </c>
      <c r="B50" s="283"/>
      <c r="C50" s="23">
        <f>C11+C16+C17+C20+C21+C24+C28+C29+C30+C33+C34+C37+C38+C39+C40+C44+C45+C49</f>
        <v>7392</v>
      </c>
      <c r="D50" s="8">
        <f>D11+D16+D17+D20+D21+D24+D28+D29+D30+D33+D34+D37+D38+D39+D40+D44+D45+D49</f>
        <v>330668</v>
      </c>
      <c r="E50" s="8">
        <f>E11+E16+E17+E20+E21+E24+E28+E29+E30+E33+E34+E37+E38+E39+E40+E44+E45+E49</f>
        <v>0</v>
      </c>
      <c r="F50" s="8">
        <f>F11+F16+F17+F20+F21+F24+F28+F29+F30+F33+F34+F37+F38+F39+F40+F44+F45+F49</f>
        <v>338060</v>
      </c>
      <c r="G50" s="8">
        <f>G11+G16+G17+G20+G21+G24+G28+G29+G30+G33+G34+G37+G38+G39+G40+G44+G45+G49</f>
        <v>43921</v>
      </c>
      <c r="H50" s="8">
        <f aca="true" t="shared" si="9" ref="H50:AA50">H11+H16+H17+H20+H21+H24+H28+H29+H30+H33+H34+H37+H38+H39+H40+H44+H45+H49</f>
        <v>337579</v>
      </c>
      <c r="I50" s="8">
        <f t="shared" si="9"/>
        <v>10014834.28283791</v>
      </c>
      <c r="J50" s="8">
        <f t="shared" si="9"/>
        <v>7920566.692300861</v>
      </c>
      <c r="K50" s="8">
        <f t="shared" si="9"/>
        <v>8262055.021630913</v>
      </c>
      <c r="L50" s="8">
        <f t="shared" si="9"/>
        <v>1442779.2612070015</v>
      </c>
      <c r="M50" s="8">
        <f t="shared" si="9"/>
        <v>0</v>
      </c>
      <c r="N50" s="8">
        <f t="shared" si="9"/>
        <v>9704834.282837914</v>
      </c>
      <c r="O50" s="8">
        <f t="shared" si="9"/>
        <v>7718566.692300862</v>
      </c>
      <c r="P50" s="8">
        <f t="shared" si="9"/>
        <v>7623572.171162679</v>
      </c>
      <c r="Q50" s="8">
        <f t="shared" si="9"/>
        <v>1890797.6420024012</v>
      </c>
      <c r="R50" s="8">
        <f t="shared" si="9"/>
        <v>918041.7134640525</v>
      </c>
      <c r="S50" s="8">
        <f t="shared" si="9"/>
        <v>690605.128986928</v>
      </c>
      <c r="T50" s="8">
        <f t="shared" si="9"/>
        <v>0</v>
      </c>
      <c r="U50" s="8">
        <f>U11+U16+U17+U20+U21+U24+U28+U29+U30+U33+U34+U37+U38+U39+U40+U44+U45+U49</f>
        <v>1608646.8424509808</v>
      </c>
      <c r="V50" s="8">
        <f t="shared" si="9"/>
        <v>302196.0274640513</v>
      </c>
      <c r="W50" s="8">
        <f t="shared" si="9"/>
        <v>272898.82748692797</v>
      </c>
      <c r="X50" s="8">
        <f t="shared" si="9"/>
        <v>0</v>
      </c>
      <c r="Y50" s="8">
        <f t="shared" si="9"/>
        <v>575094.8549509794</v>
      </c>
      <c r="Z50" s="8">
        <f t="shared" si="9"/>
        <v>2205091.847104576</v>
      </c>
      <c r="AA50" s="9">
        <f t="shared" si="9"/>
        <v>603466.5636045742</v>
      </c>
      <c r="AC50" s="23">
        <f aca="true" t="shared" si="10" ref="AC50:AL50">AC11+AC16+AC17+AC20+AC21+AC24+AC28+AC29+AC30+AC33+AC34+AC37+AC38+AC39+AC40+AC44+AC45+AC49</f>
        <v>0</v>
      </c>
      <c r="AD50" s="8">
        <f t="shared" si="10"/>
        <v>0</v>
      </c>
      <c r="AE50" s="8">
        <f t="shared" si="10"/>
        <v>0</v>
      </c>
      <c r="AF50" s="8">
        <f t="shared" si="10"/>
        <v>0</v>
      </c>
      <c r="AG50" s="8">
        <f t="shared" si="10"/>
        <v>0</v>
      </c>
      <c r="AH50" s="8">
        <f t="shared" si="10"/>
        <v>0</v>
      </c>
      <c r="AI50" s="8">
        <f t="shared" si="10"/>
        <v>0</v>
      </c>
      <c r="AJ50" s="8">
        <f t="shared" si="10"/>
        <v>0</v>
      </c>
      <c r="AK50" s="8">
        <f t="shared" si="10"/>
        <v>0</v>
      </c>
      <c r="AL50" s="9">
        <f t="shared" si="10"/>
        <v>0</v>
      </c>
      <c r="AN50" s="142"/>
      <c r="AO50" s="144"/>
      <c r="AP50" s="144"/>
      <c r="AV50" s="142"/>
      <c r="AW50" s="142"/>
      <c r="AX50" s="142"/>
    </row>
    <row r="53" ht="13.5">
      <c r="Q53" s="14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User</cp:lastModifiedBy>
  <cp:lastPrinted>2017-10-18T12:38:28Z</cp:lastPrinted>
  <dcterms:created xsi:type="dcterms:W3CDTF">1996-10-14T23:33:28Z</dcterms:created>
  <dcterms:modified xsi:type="dcterms:W3CDTF">2021-11-16T09:32:04Z</dcterms:modified>
  <cp:category/>
  <cp:version/>
  <cp:contentType/>
  <cp:contentStatus/>
</cp:coreProperties>
</file>